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0133079\AppData\Local\Microsoft\Windows\Temporary Internet Files\Content.Outlook\V226I4DZ\"/>
    </mc:Choice>
  </mc:AlternateContent>
  <bookViews>
    <workbookView xWindow="0" yWindow="0" windowWidth="16815" windowHeight="7455"/>
  </bookViews>
  <sheets>
    <sheet name="Instrucuctions" sheetId="31" r:id="rId1"/>
    <sheet name="Pricing Schedule" sheetId="30" r:id="rId2"/>
    <sheet name="Requirements" sheetId="26" r:id="rId3"/>
  </sheets>
  <definedNames>
    <definedName name="_xlnm._FilterDatabase" localSheetId="1" hidden="1">'Pricing Schedule'!$B$63:$F$344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8" i="30" l="1"/>
  <c r="E5" i="30"/>
  <c r="F358" i="30" l="1"/>
  <c r="F359" i="30"/>
  <c r="F360" i="30"/>
  <c r="F361" i="30"/>
  <c r="F362" i="30"/>
  <c r="F363" i="30"/>
  <c r="F364" i="30"/>
  <c r="F365" i="30"/>
  <c r="F366" i="30"/>
  <c r="F367" i="30"/>
  <c r="F368" i="30"/>
  <c r="F369" i="30"/>
  <c r="F370" i="30"/>
  <c r="F371" i="30"/>
  <c r="F372" i="30"/>
  <c r="F373" i="30"/>
  <c r="F374" i="30"/>
  <c r="F375" i="30"/>
  <c r="F376" i="30"/>
  <c r="F377" i="30"/>
  <c r="F378" i="30"/>
  <c r="F379" i="30"/>
  <c r="F380" i="30"/>
  <c r="F381" i="30"/>
  <c r="F382" i="30"/>
  <c r="F383" i="30"/>
  <c r="F384" i="30"/>
  <c r="F385" i="30"/>
  <c r="F386" i="30"/>
  <c r="F387" i="30"/>
  <c r="F388" i="30"/>
  <c r="F389" i="30"/>
  <c r="F390" i="30"/>
  <c r="F391" i="30"/>
  <c r="F392" i="30"/>
  <c r="F393" i="30"/>
  <c r="F394" i="30"/>
  <c r="F395" i="30"/>
  <c r="F396" i="30"/>
  <c r="F397" i="30"/>
  <c r="F398" i="30"/>
  <c r="F399" i="30"/>
  <c r="F400" i="30"/>
  <c r="F401" i="30"/>
  <c r="F402" i="30"/>
  <c r="F403" i="30"/>
  <c r="F404" i="30"/>
  <c r="F405" i="30"/>
  <c r="F357" i="30"/>
  <c r="F406" i="30" l="1"/>
  <c r="D414" i="30" s="1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84" i="30"/>
  <c r="F85" i="30"/>
  <c r="F86" i="30"/>
  <c r="F87" i="30"/>
  <c r="F88" i="30"/>
  <c r="F89" i="30"/>
  <c r="F90" i="30"/>
  <c r="F91" i="30"/>
  <c r="F92" i="30"/>
  <c r="F93" i="30"/>
  <c r="F94" i="30"/>
  <c r="F95" i="30"/>
  <c r="F96" i="30"/>
  <c r="F97" i="30"/>
  <c r="F98" i="30"/>
  <c r="F99" i="30"/>
  <c r="F100" i="30"/>
  <c r="F101" i="30"/>
  <c r="F102" i="30"/>
  <c r="F103" i="30"/>
  <c r="F104" i="30"/>
  <c r="F105" i="30"/>
  <c r="F106" i="30"/>
  <c r="F107" i="30"/>
  <c r="F108" i="30"/>
  <c r="F109" i="30"/>
  <c r="F110" i="30"/>
  <c r="F111" i="30"/>
  <c r="F112" i="30"/>
  <c r="F113" i="30"/>
  <c r="F114" i="30"/>
  <c r="F115" i="30"/>
  <c r="F116" i="30"/>
  <c r="F117" i="30"/>
  <c r="F118" i="30"/>
  <c r="F119" i="30"/>
  <c r="F120" i="30"/>
  <c r="F121" i="30"/>
  <c r="F122" i="30"/>
  <c r="F123" i="30"/>
  <c r="F124" i="30"/>
  <c r="F125" i="30"/>
  <c r="F126" i="30"/>
  <c r="F127" i="30"/>
  <c r="F128" i="30"/>
  <c r="F129" i="30"/>
  <c r="F130" i="30"/>
  <c r="F131" i="30"/>
  <c r="F132" i="30"/>
  <c r="F133" i="30"/>
  <c r="F134" i="30"/>
  <c r="F135" i="30"/>
  <c r="F136" i="30"/>
  <c r="F137" i="30"/>
  <c r="F138" i="30"/>
  <c r="F139" i="30"/>
  <c r="F140" i="30"/>
  <c r="F141" i="30"/>
  <c r="F142" i="30"/>
  <c r="F143" i="30"/>
  <c r="F144" i="30"/>
  <c r="F145" i="30"/>
  <c r="F146" i="30"/>
  <c r="F147" i="30"/>
  <c r="F148" i="30"/>
  <c r="F149" i="30"/>
  <c r="F150" i="30"/>
  <c r="F151" i="30"/>
  <c r="F152" i="30"/>
  <c r="F153" i="30"/>
  <c r="F154" i="30"/>
  <c r="F155" i="30"/>
  <c r="F156" i="30"/>
  <c r="F157" i="30"/>
  <c r="F158" i="30"/>
  <c r="F159" i="30"/>
  <c r="F160" i="30"/>
  <c r="F161" i="30"/>
  <c r="F162" i="30"/>
  <c r="F163" i="30"/>
  <c r="F164" i="30"/>
  <c r="F165" i="30"/>
  <c r="F166" i="30"/>
  <c r="F167" i="30"/>
  <c r="F168" i="30"/>
  <c r="F169" i="30"/>
  <c r="F170" i="30"/>
  <c r="F171" i="30"/>
  <c r="F172" i="30"/>
  <c r="F173" i="30"/>
  <c r="F174" i="30"/>
  <c r="F175" i="30"/>
  <c r="F176" i="30"/>
  <c r="F177" i="30"/>
  <c r="F178" i="30"/>
  <c r="F179" i="30"/>
  <c r="F180" i="30"/>
  <c r="F181" i="30"/>
  <c r="F182" i="30"/>
  <c r="F183" i="30"/>
  <c r="F184" i="30"/>
  <c r="F185" i="30"/>
  <c r="F186" i="30"/>
  <c r="F187" i="30"/>
  <c r="F188" i="30"/>
  <c r="F189" i="30"/>
  <c r="F190" i="30"/>
  <c r="F191" i="30"/>
  <c r="F192" i="30"/>
  <c r="F193" i="30"/>
  <c r="F194" i="30"/>
  <c r="F195" i="30"/>
  <c r="F196" i="30"/>
  <c r="F197" i="30"/>
  <c r="F198" i="30"/>
  <c r="F199" i="30"/>
  <c r="F200" i="30"/>
  <c r="F201" i="30"/>
  <c r="F202" i="30"/>
  <c r="F203" i="30"/>
  <c r="F204" i="30"/>
  <c r="F205" i="30"/>
  <c r="F206" i="30"/>
  <c r="F207" i="30"/>
  <c r="F208" i="30"/>
  <c r="F209" i="30"/>
  <c r="F210" i="30"/>
  <c r="F211" i="30"/>
  <c r="F212" i="30"/>
  <c r="F213" i="30"/>
  <c r="F214" i="30"/>
  <c r="F215" i="30"/>
  <c r="F216" i="30"/>
  <c r="F217" i="30"/>
  <c r="F218" i="30"/>
  <c r="F219" i="30"/>
  <c r="F220" i="30"/>
  <c r="F221" i="30"/>
  <c r="F222" i="30"/>
  <c r="F223" i="30"/>
  <c r="F224" i="30"/>
  <c r="F225" i="30"/>
  <c r="F226" i="30"/>
  <c r="F227" i="30"/>
  <c r="F228" i="30"/>
  <c r="F229" i="30"/>
  <c r="F230" i="30"/>
  <c r="F231" i="30"/>
  <c r="F232" i="30"/>
  <c r="F233" i="30"/>
  <c r="F234" i="30"/>
  <c r="F235" i="30"/>
  <c r="F236" i="30"/>
  <c r="F237" i="30"/>
  <c r="F238" i="30"/>
  <c r="F239" i="30"/>
  <c r="F240" i="30"/>
  <c r="F241" i="30"/>
  <c r="F242" i="30"/>
  <c r="F243" i="30"/>
  <c r="F244" i="30"/>
  <c r="F245" i="30"/>
  <c r="F246" i="30"/>
  <c r="F247" i="30"/>
  <c r="F248" i="30"/>
  <c r="F249" i="30"/>
  <c r="F250" i="30"/>
  <c r="F251" i="30"/>
  <c r="F252" i="30"/>
  <c r="F253" i="30"/>
  <c r="F254" i="30"/>
  <c r="F255" i="30"/>
  <c r="F256" i="30"/>
  <c r="F257" i="30"/>
  <c r="F258" i="30"/>
  <c r="F259" i="30"/>
  <c r="F260" i="30"/>
  <c r="F261" i="30"/>
  <c r="F262" i="30"/>
  <c r="F263" i="30"/>
  <c r="F264" i="30"/>
  <c r="F265" i="30"/>
  <c r="F266" i="30"/>
  <c r="F267" i="30"/>
  <c r="F268" i="30"/>
  <c r="F269" i="30"/>
  <c r="F270" i="30"/>
  <c r="F271" i="30"/>
  <c r="F272" i="30"/>
  <c r="F273" i="30"/>
  <c r="F274" i="30"/>
  <c r="F275" i="30"/>
  <c r="F276" i="30"/>
  <c r="F277" i="30"/>
  <c r="F278" i="30"/>
  <c r="F279" i="30"/>
  <c r="F280" i="30"/>
  <c r="F281" i="30"/>
  <c r="F282" i="30"/>
  <c r="F283" i="30"/>
  <c r="F284" i="30"/>
  <c r="F285" i="30"/>
  <c r="F286" i="30"/>
  <c r="F287" i="30"/>
  <c r="F288" i="30"/>
  <c r="F289" i="30"/>
  <c r="F290" i="30"/>
  <c r="F291" i="30"/>
  <c r="F292" i="30"/>
  <c r="F293" i="30"/>
  <c r="F294" i="30"/>
  <c r="F295" i="30"/>
  <c r="F296" i="30"/>
  <c r="F297" i="30"/>
  <c r="F298" i="30"/>
  <c r="F299" i="30"/>
  <c r="F300" i="30"/>
  <c r="F301" i="30"/>
  <c r="F302" i="30"/>
  <c r="F303" i="30"/>
  <c r="F304" i="30"/>
  <c r="F305" i="30"/>
  <c r="F306" i="30"/>
  <c r="F307" i="30"/>
  <c r="F308" i="30"/>
  <c r="F309" i="30"/>
  <c r="F310" i="30"/>
  <c r="F311" i="30"/>
  <c r="F312" i="30"/>
  <c r="F313" i="30"/>
  <c r="F314" i="30"/>
  <c r="F315" i="30"/>
  <c r="F316" i="30"/>
  <c r="F317" i="30"/>
  <c r="F318" i="30"/>
  <c r="F319" i="30"/>
  <c r="F320" i="30"/>
  <c r="F321" i="30"/>
  <c r="F322" i="30"/>
  <c r="F323" i="30"/>
  <c r="F324" i="30"/>
  <c r="F325" i="30"/>
  <c r="F326" i="30"/>
  <c r="F327" i="30"/>
  <c r="F328" i="30"/>
  <c r="F329" i="30"/>
  <c r="F330" i="30"/>
  <c r="F331" i="30"/>
  <c r="F332" i="30"/>
  <c r="F333" i="30"/>
  <c r="F334" i="30"/>
  <c r="F335" i="30"/>
  <c r="F336" i="30"/>
  <c r="F337" i="30"/>
  <c r="F338" i="30"/>
  <c r="F339" i="30"/>
  <c r="F340" i="30"/>
  <c r="F341" i="30"/>
  <c r="F342" i="30"/>
  <c r="F64" i="30"/>
  <c r="F37" i="30"/>
  <c r="F35" i="30"/>
  <c r="F21" i="30" l="1"/>
  <c r="F11" i="30"/>
  <c r="F12" i="30"/>
  <c r="F13" i="30"/>
  <c r="F14" i="30"/>
  <c r="F15" i="30"/>
  <c r="F16" i="30"/>
  <c r="F17" i="30"/>
  <c r="F10" i="30"/>
  <c r="F38" i="30"/>
  <c r="F39" i="30"/>
  <c r="F40" i="30"/>
  <c r="F57" i="30"/>
  <c r="F58" i="30"/>
  <c r="F59" i="30"/>
  <c r="F56" i="30"/>
  <c r="F50" i="30"/>
  <c r="F51" i="30"/>
  <c r="F52" i="30"/>
  <c r="F53" i="30"/>
  <c r="F49" i="30"/>
  <c r="F44" i="30"/>
  <c r="F45" i="30"/>
  <c r="F46" i="30"/>
  <c r="F43" i="30"/>
  <c r="G27" i="30"/>
  <c r="G30" i="30"/>
  <c r="G29" i="30"/>
  <c r="G28" i="30"/>
  <c r="G26" i="30"/>
  <c r="G31" i="30" l="1"/>
  <c r="G32" i="30" s="1"/>
  <c r="D410" i="30" s="1"/>
  <c r="F343" i="30"/>
  <c r="F344" i="30" s="1"/>
  <c r="F60" i="30" l="1"/>
  <c r="D413" i="30" l="1"/>
  <c r="F22" i="30"/>
  <c r="D411" i="30" l="1"/>
  <c r="D412" i="30"/>
  <c r="F18" i="30"/>
  <c r="D409" i="30" s="1"/>
  <c r="D415" i="30" l="1"/>
</calcChain>
</file>

<file path=xl/sharedStrings.xml><?xml version="1.0" encoding="utf-8"?>
<sst xmlns="http://schemas.openxmlformats.org/spreadsheetml/2006/main" count="958" uniqueCount="653">
  <si>
    <t xml:space="preserve">Richards Bay x 2 Clinics </t>
  </si>
  <si>
    <t xml:space="preserve">Durban x 2 </t>
  </si>
  <si>
    <t>East London</t>
  </si>
  <si>
    <t xml:space="preserve">Ngqura  </t>
  </si>
  <si>
    <t xml:space="preserve">Port Elizabeth </t>
  </si>
  <si>
    <t>Cape Town x 2</t>
  </si>
  <si>
    <t>Saldanha</t>
  </si>
  <si>
    <t xml:space="preserve">Head Quarter - Park Town </t>
  </si>
  <si>
    <t>Transnet Fixed Sites</t>
  </si>
  <si>
    <t>TNPA</t>
  </si>
  <si>
    <t>OCC Health Nurses</t>
  </si>
  <si>
    <t>Primary Health Nurse</t>
  </si>
  <si>
    <t>Case Managers</t>
  </si>
  <si>
    <t>Enrolled Nurse/
Admini
strator</t>
  </si>
  <si>
    <t>Paramedics</t>
  </si>
  <si>
    <t>Driver</t>
  </si>
  <si>
    <t>Unit Manager</t>
  </si>
  <si>
    <t>TPT</t>
  </si>
  <si>
    <t xml:space="preserve">Richards Bay </t>
  </si>
  <si>
    <t>Durban Roro (MPT &amp; Auto)</t>
  </si>
  <si>
    <t>Maydonwharf</t>
  </si>
  <si>
    <t xml:space="preserve">Pier-1 Container Terminal </t>
  </si>
  <si>
    <t>Pier-2 Container Terminal (DCT)</t>
  </si>
  <si>
    <t>Ngqura Container Terminal (NCT)</t>
  </si>
  <si>
    <t>Port Elizabeth Terminals</t>
  </si>
  <si>
    <t>Cape Town (Containers and MPT)</t>
  </si>
  <si>
    <t>TE</t>
  </si>
  <si>
    <t>Umbilo</t>
  </si>
  <si>
    <t xml:space="preserve">Durban </t>
  </si>
  <si>
    <t>Kimberly</t>
  </si>
  <si>
    <t>Sentrarand</t>
  </si>
  <si>
    <t>Koedoespoort</t>
  </si>
  <si>
    <t xml:space="preserve">Nelspruit </t>
  </si>
  <si>
    <t>Capital Park</t>
  </si>
  <si>
    <t xml:space="preserve">Salt River </t>
  </si>
  <si>
    <t>Bellville</t>
  </si>
  <si>
    <t xml:space="preserve">Uitenhage </t>
  </si>
  <si>
    <t>Swartkops</t>
  </si>
  <si>
    <t>Cambridge</t>
  </si>
  <si>
    <t> 0</t>
  </si>
  <si>
    <t>TCC</t>
  </si>
  <si>
    <t>7-9 seater</t>
  </si>
  <si>
    <t>Foldable Middle and Rear Seats</t>
  </si>
  <si>
    <t>Dr Hours Per Month</t>
  </si>
  <si>
    <t>Indicative Variable Costs</t>
  </si>
  <si>
    <t>Description</t>
  </si>
  <si>
    <t>Health Risk assessment</t>
  </si>
  <si>
    <t>Dietician</t>
  </si>
  <si>
    <t xml:space="preserve">Pulmonologist </t>
  </si>
  <si>
    <t>ENT</t>
  </si>
  <si>
    <t>Occupational Health therapist</t>
  </si>
  <si>
    <t>Drug screening 5 panel drug test</t>
  </si>
  <si>
    <t>TFR</t>
  </si>
  <si>
    <t>TPL</t>
  </si>
  <si>
    <t>OD</t>
  </si>
  <si>
    <t>Site</t>
  </si>
  <si>
    <t>Row Labels</t>
  </si>
  <si>
    <t>Grand Total</t>
  </si>
  <si>
    <t>Sum of OCC Health Nurses</t>
  </si>
  <si>
    <t>Sum of Primary Health Nurse</t>
  </si>
  <si>
    <t>Sum of Enrolled Nurse/
Admini
strator</t>
  </si>
  <si>
    <t>Sum of Case Managers</t>
  </si>
  <si>
    <t>Sum of Paramedics</t>
  </si>
  <si>
    <t>Count of Driver</t>
  </si>
  <si>
    <t>Sum of Unit Manager</t>
  </si>
  <si>
    <t>Resources</t>
  </si>
  <si>
    <t>Enrolled Nurse/Administrator</t>
  </si>
  <si>
    <t>Sum of Dr Hours Per Month</t>
  </si>
  <si>
    <t>Doctors</t>
  </si>
  <si>
    <t>Total Cost</t>
  </si>
  <si>
    <t>TFR/TE</t>
  </si>
  <si>
    <t>Resource Type</t>
  </si>
  <si>
    <t>Essential Drug/Product List According To Systems</t>
  </si>
  <si>
    <t>Rate Per Hour
(Incl VAT)</t>
  </si>
  <si>
    <t>Rate Per Person
(Incl VAT)</t>
  </si>
  <si>
    <t>ACETONE LIQUID 500ML 1'S</t>
  </si>
  <si>
    <t>ACETONE</t>
  </si>
  <si>
    <t>ACYCLOVIR CREAM 2G (S1)* ANTIVIRAL *ADCO**LF6**</t>
  </si>
  <si>
    <t>ACYCLOVIR TAB 200MG 25's (S4) ADCO **LF15**</t>
  </si>
  <si>
    <t>ADRENALINE INJ 1:1000 10 X 1ML (S4) FRESENIUS KABI</t>
  </si>
  <si>
    <t>ADRENALINE</t>
  </si>
  <si>
    <t>ADRENALINE INJ 1:1000 10 X 1ML (S4) PHARMA-Q</t>
  </si>
  <si>
    <t>ALCOHOL WIPES - PRIMESAFE DISINFECTANT  w 70% ALCOHOL  100's</t>
  </si>
  <si>
    <t>WIPES</t>
  </si>
  <si>
    <t>ALCOPHYLLEX COUGH SYR 100ML (S2) ADCOCK ING</t>
  </si>
  <si>
    <t>COUGH</t>
  </si>
  <si>
    <t>ALCOPHYLLEX COUGH SYR 200ML (S2) ADCOCK ING</t>
  </si>
  <si>
    <t>ALCOPHYLLIN SYRUP 100ML (S2) ADCOCK ING</t>
  </si>
  <si>
    <t>ALCOPHYLLIN</t>
  </si>
  <si>
    <t>ALLERGEX TABS 4MG 100'S (S2) CHLORPHENIRAMINE *ADCO*LF8*</t>
  </si>
  <si>
    <t>ALLERGEX EYE DROPS 15ML (S2)  CHLORPHENIRAMINE       ADCO</t>
  </si>
  <si>
    <t>EYE</t>
  </si>
  <si>
    <t>ALLERGEX TABS 4MG 30'S (S2) CHLORPHENIRAMINE       ADCOCK ING</t>
  </si>
  <si>
    <t>ALLERGEX TABS NON DROWSY (ND) 10MG 30's (S1) LORATADINE  - ADCO*LF8*</t>
  </si>
  <si>
    <t>ALLERGEX MEPYRAMINE CREAM 25G TUBE (S1)</t>
  </si>
  <si>
    <t>ALMATIL TOPICAL CREAM 1% 7.5G  (S1)  TERBINAFINE           LITHA</t>
  </si>
  <si>
    <t>ALUMINIUM HYDROXIDE ANTACID GEL 100ML (S0)</t>
  </si>
  <si>
    <t>ALUMINIUM</t>
  </si>
  <si>
    <t>AMILORETIC TABS 5/50MG 100'S (S3) AMILORIDE - ASPEN  9%</t>
  </si>
  <si>
    <t>AMILORETIC</t>
  </si>
  <si>
    <t>AMILORETIC TABS 5/50MG 1000'S (S3) AMILORIDE - ASPEN</t>
  </si>
  <si>
    <t>AMINOPHYLLIN INJ  IV 250MG 10x10ML (S4)  FRES</t>
  </si>
  <si>
    <t>AMINOPHYLLIN</t>
  </si>
  <si>
    <t>AMINOPHYLLIN INJ IV 250MG10 x10ML (S4) ADCO</t>
  </si>
  <si>
    <t>AMOXYCILLIN CAPS 250MG 500'S (S4) BETAMOX - BE TABS   7.5%</t>
  </si>
  <si>
    <t>AMOXYCILLIN</t>
  </si>
  <si>
    <t>AMOXYCILLIN CAPS 250MG  500'S (S4) AUSTEL</t>
  </si>
  <si>
    <t>AMOXYCILLIN CAPS 250MG  500'S (S4) AUSTE</t>
  </si>
  <si>
    <t>AMOXYCILLIN CAPS 500MG 500'S (S4) AUSTEL  6%</t>
  </si>
  <si>
    <t>AMOXYCILLIN CAPS 500MG 500'S (S4) BETAMOX</t>
  </si>
  <si>
    <t>AMOXYCILLIN CAPS 500MG 500'S (S4) BETAMO                 7.5%</t>
  </si>
  <si>
    <t>ANUSOL PAIN RELIEF OINTMENT 25G WITH APPLIC (S0)  68595</t>
  </si>
  <si>
    <t>ANUSOL</t>
  </si>
  <si>
    <t>AQUEOUS CREAM BP 500G TUB -</t>
  </si>
  <si>
    <t>ARNICA ICE COOLING GEL 475ML</t>
  </si>
  <si>
    <t>ARNICA</t>
  </si>
  <si>
    <t>ARTHREXIN CAPS 25MG 500'S (S3) INDOMETHACIN - ASPEN</t>
  </si>
  <si>
    <t>ARTHREXIN</t>
  </si>
  <si>
    <t>ASCORBIC ACID / VITAMIN C TABS 500MG 1000'S (BE-TABS)</t>
  </si>
  <si>
    <t>ASCORBIC</t>
  </si>
  <si>
    <t>ASCORBIC ACID / VITAMIN C TABS 500MG 100'S - PORTFOLIO</t>
  </si>
  <si>
    <t>ASCORBIC ACID / VITAMIN C TABS 250MG 1000'S (S0) - P/LABS</t>
  </si>
  <si>
    <t>ASCORBIC ACID / VITAMIN C TABS 100MG 1000'S                  PORTFOLIO</t>
  </si>
  <si>
    <t>ASCORBIC ACID 250MG TABS CHEWY 1000 (S0)                    PORTFOLIO</t>
  </si>
  <si>
    <t>ASPIRIN TABS 81MG 50'S (S0) ECOTRIN EC - LITHA</t>
  </si>
  <si>
    <t>ASPIRIN</t>
  </si>
  <si>
    <t>ASPIRIN CARDIO TABS 100MG 30'S (S2) BAYER</t>
  </si>
  <si>
    <t>ASPIRIN TABS 300MG 30'S (S0) BAYER ASPRIN</t>
  </si>
  <si>
    <t>ASPIRIN  TABS 300MG 30'S (S2) BAYER</t>
  </si>
  <si>
    <t>ASTHAVENT INHALER ECO 200 DOSE (S2) SALBUTAMOL - CIPLA</t>
  </si>
  <si>
    <t>ASTHAVENT</t>
  </si>
  <si>
    <t>ATROPINE SULPHATE INJ 1.0MG 10 X 1ML (S4)         FRESENIUS K</t>
  </si>
  <si>
    <t>ATROPINE</t>
  </si>
  <si>
    <t>ATROPINE SULPHATE INJ 0.5MG/ML 10x1ML (S4)   FRESENIUS (LF11.11)</t>
  </si>
  <si>
    <t>ATROVENT UDV 0.25MG 60'S MINUMS (S2) BOEHRINGER  INGELHEIM</t>
  </si>
  <si>
    <t>ATROVENT UDV 0.5MG 60'S (S2) BOEHRINGER INGELHEIM</t>
  </si>
  <si>
    <t>AURONE EAR DROPS 15ML (S2)</t>
  </si>
  <si>
    <t>AURONE</t>
  </si>
  <si>
    <t>AZITHROMYCIN TABS 500MG 3'S (S4) ZITHROMAX - AUSTEL</t>
  </si>
  <si>
    <t>AZITHROMYCIN</t>
  </si>
  <si>
    <t>BEROTEC INHALER COMPLETE 10ML (S2)</t>
  </si>
  <si>
    <t>BEROTEC</t>
  </si>
  <si>
    <t>BETAMETHASONE CREAM 15G (S4) ADCO*LF12*</t>
  </si>
  <si>
    <t>BEVISPAS HCL TABS 135MG 100'S (S2) MEBEVERINE- ASPEN  9%</t>
  </si>
  <si>
    <t>BEVISPAS</t>
  </si>
  <si>
    <t>BIOCORT CREAM 1% 20G (S2) HYDROCORTISONE            AKACIA</t>
  </si>
  <si>
    <t>BUSCOPAN TABS 10MG 10'S (S2)  HYOSCINE</t>
  </si>
  <si>
    <t>BUSCOPAN</t>
  </si>
  <si>
    <t>CALAMINE LOTION 100ML (S0) P/LABS</t>
  </si>
  <si>
    <t>CALAMINE</t>
  </si>
  <si>
    <t>CALAMINE LOTION 100ml  (S0)  MEDICO</t>
  </si>
  <si>
    <t>CALCIUM GLUCONATE TABS 300MG 1000'S (S0) PINK</t>
  </si>
  <si>
    <t>CALCIUM</t>
  </si>
  <si>
    <t>CALCIUM GLUCONATE INJ 10% 10X10ML (S1)                FRESENIUS KABI</t>
  </si>
  <si>
    <t>CALMETTES TABS 20'S (S0)</t>
  </si>
  <si>
    <t>CALMETTES</t>
  </si>
  <si>
    <t>CANEX-T  TOPICAL CREAM 20G (S1) CLOTRIMAZOLE - AKACIA</t>
  </si>
  <si>
    <t>CAPTOPRIL TABS 25MG 60'S (S3) MYLAN</t>
  </si>
  <si>
    <t>CAPTOPRIL</t>
  </si>
  <si>
    <t>CEFTRIAXONE INJ 500MG 10'S VIALS (S4) FRESENIUS 11.11%</t>
  </si>
  <si>
    <t>CEFTRIAXONE</t>
  </si>
  <si>
    <t>CELLUVISC EYE DROPS  30x0.4ML   (S0)</t>
  </si>
  <si>
    <t>CEPACOL THROAT LOZENGES -  MENTHOL 24'S</t>
  </si>
  <si>
    <t>THROAT</t>
  </si>
  <si>
    <t>CEPACOL THROAT LOZENGES - REGULAR-PLAIN 24'S</t>
  </si>
  <si>
    <t>CEPACOL THROAT LOZENGES - BLACK CURRANT 24'S</t>
  </si>
  <si>
    <t>CEPACOL THROAT LOZENGES -  HONEY / LEMON 24'S</t>
  </si>
  <si>
    <t>CETRIMIDE ANTISEPTIC SOLUTION 1% 100ML - BURNSHIELD</t>
  </si>
  <si>
    <t>CETRIMIDE</t>
  </si>
  <si>
    <t>CETRIMIDE ANTISEPTIC CREAM 30GM FIRST AID</t>
  </si>
  <si>
    <t>CETRIMIDE ANTISEPTIC SOLUTION 1% 100ML - MEDICO</t>
  </si>
  <si>
    <t>CHLORAMEX EYE OINT 3.5G 1'S (S4) CHLORAMPHENICOL 6%</t>
  </si>
  <si>
    <t>CIFRAN TABS 500MG 10'S (S4) CIPROFLOXACIN  (RANBAXY)  7.5%</t>
  </si>
  <si>
    <t>CIFRAN</t>
  </si>
  <si>
    <t>CIPALAT RETARD TABS 20MG 60'S (S3) NIFEDIPINE CIPLA</t>
  </si>
  <si>
    <t>CIPALAT</t>
  </si>
  <si>
    <t>CIPLOXX TABS 500MG 10'S (S4) CIPROFLOXACIN</t>
  </si>
  <si>
    <t>CIPLOXX</t>
  </si>
  <si>
    <t>CIPROBAY TABS 500MG 10'S (S4) CIPROFLOXACIN  bayer</t>
  </si>
  <si>
    <t>CIPROBAY</t>
  </si>
  <si>
    <t>CIPROFLOXACIN TABS 500MG 10'S (S4) AUSTEL</t>
  </si>
  <si>
    <t>CIPROFLOXACIN</t>
  </si>
  <si>
    <t>CIPROFLOXACIN TABS 250MG 10'S (S4) AUSTEL</t>
  </si>
  <si>
    <t>CITRO SODA PLAIN 4G X 30'S SACHETS</t>
  </si>
  <si>
    <t>CITRO</t>
  </si>
  <si>
    <t>CLOTRIMAZOLE A-POR VAGINAL CREAM 50G (S1) ASPEN  *LF 9*</t>
  </si>
  <si>
    <t>CLOTRIMAZOLE CANEX-V VAGINAL CREAM 10MG/50G (S1) AKACIA 10%</t>
  </si>
  <si>
    <t>CLOXIN CAPS 500MG 100'S (S4) CLOXACILLIN  - ASPEN</t>
  </si>
  <si>
    <t>CLOXIN</t>
  </si>
  <si>
    <t>COMBIVENT UDV 60 X 2.5ML "UNIT DOSE VIAL" (S3) BOEHRINGER ING</t>
  </si>
  <si>
    <t>COMBIVENT</t>
  </si>
  <si>
    <t>COMBIVER TABS 60'S (S4)  LAMIVUDINE  &amp; ZIDOVUDINE     ASPEN</t>
  </si>
  <si>
    <t>COMBIVER</t>
  </si>
  <si>
    <t>CORENZA C EFF TAB 10'S(S2)   adco</t>
  </si>
  <si>
    <t>CORENZA</t>
  </si>
  <si>
    <t>CORSODYL MOUTHWASH 200ML REGULAR / ORIGINAL - GSK</t>
  </si>
  <si>
    <t>CORSODYL</t>
  </si>
  <si>
    <t>CORTODERM CR.15G (S4) FLUO - ASPEN     EXP. 10-2018</t>
  </si>
  <si>
    <t>CORTODERM</t>
  </si>
  <si>
    <t>CORTODERM OINT 15G (S4) FLUOCINOLONE - ASPEN LF9</t>
  </si>
  <si>
    <t>CYCLIZINE TABS 50MG 20'S (S2) ADCO</t>
  </si>
  <si>
    <t>CYCLIZINE</t>
  </si>
  <si>
    <t>DEEP FREEZE SPRAY 150ML  N/S 36348</t>
  </si>
  <si>
    <t>DEEP</t>
  </si>
  <si>
    <t>DEPO-PROVERA INJ 150MG/1ML (S4) MEDROXYPROGESTER dsv code F000069111</t>
  </si>
  <si>
    <t>DEPO-PROVERA</t>
  </si>
  <si>
    <t>DEXTROSE 5% 200ML (S3) AFB0068 - FRESENIUS KABI</t>
  </si>
  <si>
    <t>DEXTROSE</t>
  </si>
  <si>
    <t>DEXTROSE 5% 50ML (S3) FRESENIUS KABI 60's</t>
  </si>
  <si>
    <t>DEXTROSE 50% INJ 500ML (S3) FRESENIUS KABI (LF11.1)</t>
  </si>
  <si>
    <t>DEXTROSE 5% 1000ML (S3) FRESENIUS KABI M O S</t>
  </si>
  <si>
    <t>DEXTROSE 50% INJ 10 X 20ML (S1) FRESENIUS K</t>
  </si>
  <si>
    <t>DEXTROSE 50% INJ 1 X 50ML PLASTIC (S1) FRESENIUS KABI</t>
  </si>
  <si>
    <t>DICLOFENAC INJ 75MG 10X 3ML (S3) BIOTECH</t>
  </si>
  <si>
    <t>DICLOFENAC</t>
  </si>
  <si>
    <t>DICLOFENAC TABS 50MG 500'S (S3) MYLAN</t>
  </si>
  <si>
    <t>DICLOFENAC TABS 25MG 500'S (S3) MYLAN</t>
  </si>
  <si>
    <t>DICLOFENAC TABS 50MG 500'S (S3) ASPEN  9%</t>
  </si>
  <si>
    <t>DICLOFENAC INJ 75MG 50 X 3ML (S3) TRIO</t>
  </si>
  <si>
    <t>DICLOFLAM TABS DISPERS 50MG 30'S (S3) DICLOFENAC      ASPEN</t>
  </si>
  <si>
    <t>DISPRIN TABS 300MG REGULAR 12'S (S0)</t>
  </si>
  <si>
    <t>DISPRIN</t>
  </si>
  <si>
    <t>DISPRIN TABS 300MG REGULAR 24'S (S0)</t>
  </si>
  <si>
    <t>DISPRIN TABS 300MG REGULAR 48'S (S0)</t>
  </si>
  <si>
    <t>DISPRIN TABS 500MG EXTRA STRENGTH 24'S (S0)</t>
  </si>
  <si>
    <t>DOXYCYL CAPS 100MG 100'S (S4)  DOXYCYCLINE - ASPEN  9%</t>
  </si>
  <si>
    <t>DOXYCYL</t>
  </si>
  <si>
    <t>DPH EXPECTORANT SYRUP -100ML(S2). CLEARCOUGH BE-TAB  5%</t>
  </si>
  <si>
    <t>DPH EXPECTORANT SYRUP - 200ML (S2) CLEARCOUGH BE-TABS  5%</t>
  </si>
  <si>
    <t>DUOLIN RESPULES 2.5ML 60'S (S3) CIPLA</t>
  </si>
  <si>
    <t>DUOLIN</t>
  </si>
  <si>
    <t>DYNEXAN OINTMENT 10G (S1) TETRACAINE  ADCO  8.%</t>
  </si>
  <si>
    <t>DYNEXAN</t>
  </si>
  <si>
    <t>ECOTRIN ECTABS 81MG 100'S (S0) ASPIRIN  - LITHA</t>
  </si>
  <si>
    <t>ECOTRIN</t>
  </si>
  <si>
    <t>ENO FRUIT SALTS SACHETS "REGULAR" 1 X 5G SACHET - PER EACH</t>
  </si>
  <si>
    <t>ENO</t>
  </si>
  <si>
    <t>EUVAX - HEPATITIS B VACCINE ADULT 1ML (S2)  *REFRIDGERATE*  10%</t>
  </si>
  <si>
    <t>EUVAX</t>
  </si>
  <si>
    <t>EYE GENE EYE DROPS 5ML (S0) ASPEN</t>
  </si>
  <si>
    <t>EYE GENE EYE DROPS 10ML (S0) ASPEN</t>
  </si>
  <si>
    <t>FENIVIR COLD SORE CRM 2GM (S2) AUSTELL  6%</t>
  </si>
  <si>
    <t>FENIVIR</t>
  </si>
  <si>
    <t>FERROUS SULPHATE TABS 30MG 1000'S (S0) PORTFOLIO</t>
  </si>
  <si>
    <t>FERROUS</t>
  </si>
  <si>
    <t>FLUSTAT CAPS 1000'S (S2) - BE-TABS</t>
  </si>
  <si>
    <t>FLUSTAT</t>
  </si>
  <si>
    <t>FLUTEX CO COUGH LINCTUS 100ML (S2)</t>
  </si>
  <si>
    <t>FUREX OINTMENT 500G (S1) NITROFURAL - ASPEN</t>
  </si>
  <si>
    <t>FUREX</t>
  </si>
  <si>
    <t>GASTROPECT SUSP 100ML (S0) KAOLIN &amp; PECTIN - ASPEN</t>
  </si>
  <si>
    <t>GASTROPECT</t>
  </si>
  <si>
    <t>GEMINI EYE DROPS 15ML (S2)</t>
  </si>
  <si>
    <t>GLUCOSE  5% 1000ML BAG (S1) AFB0064 - SABAX</t>
  </si>
  <si>
    <t>GLUCOSE</t>
  </si>
  <si>
    <t>GLUCOSE GEL/LIQ SACHET DB 25G</t>
  </si>
  <si>
    <t>GLUCOSE POWDER 75G BOTTLE 1'S   dextrose monohydrate</t>
  </si>
  <si>
    <t>GLYCERINE &amp; THYMOL CO GARGLE 100ML (S0) P/LABS</t>
  </si>
  <si>
    <t>GLYCERINE</t>
  </si>
  <si>
    <t>GLYCOMIN TABS 5MG 500'S (S3) GLIBENCLAMIDE ASPEN</t>
  </si>
  <si>
    <t>GLYCOMIN</t>
  </si>
  <si>
    <t>GOWN - THEATRE 40GSM N/STER N/WOVEN BACK/OPENING W/CUFFS XL ties1'S</t>
  </si>
  <si>
    <t>GOWN</t>
  </si>
  <si>
    <t>GYNEZOL VAG CREAM 50G (S1) GYNEZOL .   - GULF PHARM</t>
  </si>
  <si>
    <t>HISTACON CAPS 1000'S (S2) ( COLD &amp; FLU PREP ) - ASPEN 9%</t>
  </si>
  <si>
    <t>HISTACON</t>
  </si>
  <si>
    <t>HYOSPASMOL TABS 10MG 10'S (S2) HYOSCINE ASPEN</t>
  </si>
  <si>
    <t>HYOSPASMOL</t>
  </si>
  <si>
    <t>HYOSPASMOL TABS 10MG 100'S (S2) HYOSCINE  ASPEN</t>
  </si>
  <si>
    <t>IBUPROFEN TABS 400MG 1000'S (S3) AUSTIFEN AUSTELL</t>
  </si>
  <si>
    <t>IBUPROFEN</t>
  </si>
  <si>
    <t>IBUPROFEN TABS 400MG 1000'S (S3) PHARMACHEM</t>
  </si>
  <si>
    <t>IBUPROFEN TABS 200MG 1000'S (S3) PHARMACHEM IBUSOR</t>
  </si>
  <si>
    <t>IBUPROFEN TABS 200MG 1000'S (S3) IBUNATE - GULF</t>
  </si>
  <si>
    <t>I-GLO EYE DROPS 15ML (S0)  ASPEN</t>
  </si>
  <si>
    <t>IMODIUM TABS 2MG 6'S (S2) LOPERAMIDE - JANSSEN</t>
  </si>
  <si>
    <t>IMODIUM</t>
  </si>
  <si>
    <t>INDOMETHACIN CAPS 25MG 1000'S (S3) GULF BRAND</t>
  </si>
  <si>
    <t>INDOMETHACIN</t>
  </si>
  <si>
    <t>IODISED THROAT LOZENGES - 1000's (S0) (IODINE+PHENOL) -  GULF</t>
  </si>
  <si>
    <t>ISOSORBIDE SANDOZ TABS.5MG 50'S  (S3) SUBLINGUAL</t>
  </si>
  <si>
    <t>ISOSORBIDE</t>
  </si>
  <si>
    <t>ISOSORBIDE SANDOZ TABS.10MG 50'S  (S3) SUBLINGUAL</t>
  </si>
  <si>
    <t>KARROO FOOT POWDER 100G IN A SHAKE TUB</t>
  </si>
  <si>
    <t>KARROO</t>
  </si>
  <si>
    <t>LACSON SYRUP 150ML (S0) LACTULOSE - LAXATIVE ASPEN</t>
  </si>
  <si>
    <t>LACSON</t>
  </si>
  <si>
    <t>LEVETTE TABS 28'S (S3)     (EQUIV TO NORDETTE)               ACTOR</t>
  </si>
  <si>
    <t>LEVETTE</t>
  </si>
  <si>
    <t>LIGNOCAINE 1% INJ 1 X 20ML (S4) FRESENIUS KABI</t>
  </si>
  <si>
    <t>LIGNOCAINE</t>
  </si>
  <si>
    <t>LOPERAMIDE TABS 2MG 6'S (S2) ADCO   8%</t>
  </si>
  <si>
    <t>LOPERAMIDE</t>
  </si>
  <si>
    <t>LOPERAMIDE TABS 2MG 8'S (S2) CIPLA MEDPRO</t>
  </si>
  <si>
    <t>LORATADINE TABS 10MG 30'S (S1) AP LORATADINE - ASPEN</t>
  </si>
  <si>
    <t>MAYOGEL (ANTACID SUSP) 100ML (S0) - ADCO</t>
  </si>
  <si>
    <t>MAYOGEL</t>
  </si>
  <si>
    <t>MAYOGEL (ANTACID SUSP) 200ML (S0)</t>
  </si>
  <si>
    <t>MEBENDAZOLE TABS 500MG 1'S (S1) WORMSTOP</t>
  </si>
  <si>
    <t>MEBENDAZOLE</t>
  </si>
  <si>
    <t>MEDAZINE TABS 50MG 10'S (S2)    CYCLIZINE - CIPLA</t>
  </si>
  <si>
    <t>MEDAZINE</t>
  </si>
  <si>
    <t>MEDI-KEEL THROAT LOZENGES 16'S ORIGINAL (S1) ADCOCK ING</t>
  </si>
  <si>
    <t>MEDI-KEEL A THROAT LOZENGES 16' S BLACK CURRANT  (S1)</t>
  </si>
  <si>
    <t>MEPYRAMINE CREAM 25GM (S2) ANTHISAN - WINTHROP</t>
  </si>
  <si>
    <t>MEPYRAMINE MALEATE CREAM 25G TUBE (S1) ALLERGEX - ADCO</t>
  </si>
  <si>
    <t>MEPYRAMINE MALEATE CREAM 25G TUBE (S2) ALSAN</t>
  </si>
  <si>
    <t>MERCUROCHROME SOLUTION 2% 20ML (S1)</t>
  </si>
  <si>
    <t>MERCUROCHROME</t>
  </si>
  <si>
    <t>MERCUROCHROME SOLUTION 2% 50ML (S1)</t>
  </si>
  <si>
    <t>METFORMIN TABS FC 500MG 500'S (S3) MYLAN</t>
  </si>
  <si>
    <t>METFORMIN</t>
  </si>
  <si>
    <t>METHYLDOPA TABS 250MG 100'S (S3) HYPOTONE - ASPEN</t>
  </si>
  <si>
    <t>METHYLDOPA</t>
  </si>
  <si>
    <t>METOCLOPRAMIDE INJ 10MG 10 X 2ML (S4) CLOPAMON ASPEN</t>
  </si>
  <si>
    <t>METOCLOPRAMIDE</t>
  </si>
  <si>
    <t>METRONIDAZOLE TABS 400MG 100'S (S4) ADCO   12%</t>
  </si>
  <si>
    <t>METRONIDAZOLE</t>
  </si>
  <si>
    <t>METRONIDAZOLE TABS 200MG 250'S (S4) ADCO   8%</t>
  </si>
  <si>
    <t>METRONIDAZOLE TABS 400MG 500'S (S4) BEMETRAZOLE             5%</t>
  </si>
  <si>
    <t>METRONIDAZOLE TABS 200MG 500'S (S4) BEMETRAZOLE</t>
  </si>
  <si>
    <t>MIST ALBA SUSP 100ML (S0) MAG. SULPHATE  Lexicon          PHARMACHEM</t>
  </si>
  <si>
    <t>MIST</t>
  </si>
  <si>
    <t>MIST POT CIT (SIMPLEX) 200ML (S0) ADCO</t>
  </si>
  <si>
    <t>MIST POT CIT (SIMPLEX) 100ML (S0) ADCO</t>
  </si>
  <si>
    <t>MOBIC INJ 15MG AMP 5 X 1.5ML (S3) = MELOXICAM BOEHRINGER</t>
  </si>
  <si>
    <t>MOBIC</t>
  </si>
  <si>
    <t>MULTIVITAMIN TABS - ORANGE 1000'S  PORTFOLIO</t>
  </si>
  <si>
    <t>MULTIVITAMIN</t>
  </si>
  <si>
    <t>MULTIVITAMIN TABS - RED 5000'S PHAR/LAB</t>
  </si>
  <si>
    <t>MULTIVITAMIN TABS - FORTE PURPLE 1000'S - Portfolio</t>
  </si>
  <si>
    <t>MULTIVITAMIN SYRUP 100ML    (S0) P/LAB</t>
  </si>
  <si>
    <t>MYLOCORT CREAM 1% 25G (S2)  HYDROCORTISONE  - ASPEN</t>
  </si>
  <si>
    <t>MYLOCORT</t>
  </si>
  <si>
    <t>MYLOCORT OINTMENT 1% 25GM (S2) HYDROCORTISONE     - ASPEN</t>
  </si>
  <si>
    <t>MYPRODOL CAPS 30'S BLISTER PACK (S3) ADCO</t>
  </si>
  <si>
    <t>MYPRODOL</t>
  </si>
  <si>
    <t>NAPACOD TABS 1000'S (S3) ADCO* CODEINE &amp; PARACETAMOL *LF6*</t>
  </si>
  <si>
    <t>NAPACOD</t>
  </si>
  <si>
    <t>NEUROBION INJ 3 X 3ML (S3) (REFRIGERATE) 7%</t>
  </si>
  <si>
    <t>NEUROBION</t>
  </si>
  <si>
    <t>NEXIAM TABS 40MG 28'S (S4)    ESOMEPRAZOLE                  ASTRA ZEN</t>
  </si>
  <si>
    <t>NEXIAM</t>
  </si>
  <si>
    <t>NORDETTE OC TABS 28'S (S3) ASPEN   6%</t>
  </si>
  <si>
    <t>NORDETTE</t>
  </si>
  <si>
    <t>NOVESIN WANDER 0.4% EYE DROP  3ML  (S4)  ADCO            REFRIGERATE</t>
  </si>
  <si>
    <t>NUBAN TOPICAL OINT 15G (S2)      MUPIROCIN     PHARM/DYN</t>
  </si>
  <si>
    <t>NUBAN</t>
  </si>
  <si>
    <t>NUR-ISTERATE INJ 200MG 1 X 1ML (S4) PFIZER</t>
  </si>
  <si>
    <t>NUR-ISTERATE</t>
  </si>
  <si>
    <t>NYSTATIN ORAL SUSP 20ML (S2) CANSTAT - ASPEN</t>
  </si>
  <si>
    <t>NYSTATIN</t>
  </si>
  <si>
    <t>NYSTATIN ORAL SUSP 20ML (S2) NYSTACID - ASPEN 9%</t>
  </si>
  <si>
    <t>ORS REHIDRAT 20 X 14G SACHETS (S0) BLACKCURRENT</t>
  </si>
  <si>
    <t>ORS</t>
  </si>
  <si>
    <t>ORS REHIDRAT 20 X 14G SACHETS (S0) ORANGE</t>
  </si>
  <si>
    <t>ORS 10 x 4,2G (S0) SMART REHYDRATION BLACKCURRENT</t>
  </si>
  <si>
    <t>ORS 10 X 4,2G (S0) SMART REHYDRATION ORANGE</t>
  </si>
  <si>
    <t>ORS REHIDRAT 6 X 14G SACHETS (S0) VANILLA</t>
  </si>
  <si>
    <t>OTISED EAR DROPS 15ML(S1)*  BENZOCAINE &amp; PHENAZONE *ADCO* LF4*</t>
  </si>
  <si>
    <t>OTISED</t>
  </si>
  <si>
    <t>OVRAL TABS OC 50MG 28's (S3) MOS ETHINYL OESTRADIOL</t>
  </si>
  <si>
    <t>OVRAL</t>
  </si>
  <si>
    <t>PANADO  TABS 500MG 24'S WHITE (S0) PARACETAMOL</t>
  </si>
  <si>
    <t>PANADO</t>
  </si>
  <si>
    <t>PARACETAMOL TABS 500MG 1000'S YELLOW (S1) GULF</t>
  </si>
  <si>
    <t>PARACETAMOL</t>
  </si>
  <si>
    <t>PARACETAMOL TABS 500MG 1000'S WHITE (S1) GULF</t>
  </si>
  <si>
    <t>PARACETAMOL TABS 500MG 1000'S GREEN JP (S1) GULF</t>
  </si>
  <si>
    <t>PARACETAMOL+CODEINE TABS 1000'S (S2) PAINAMOL PLUS</t>
  </si>
  <si>
    <t>PHOLTEX FORTE COUGH SYRUP 200ML ALC/SUGAR FREE (S2)</t>
  </si>
  <si>
    <t>POVIDONE IODINE - ANTISEPTIC CREAM 500G (S0) BIO-CREAM SEPTADINE</t>
  </si>
  <si>
    <t>POVIDONE</t>
  </si>
  <si>
    <t>POVIDONE IODINE - ANTISEPTIC CREAM 25G (S0) BIOCREAM</t>
  </si>
  <si>
    <t>POVIDONE IODINE - ANTISEPTIC OINTMENT 25G 5% (S0) BARRS</t>
  </si>
  <si>
    <t>POVIDONE IODINE - ANTISEPTIC OINTMENT 500G TUB (S0) BARRS</t>
  </si>
  <si>
    <t>PREDNISONE TABS 5MG 1000'S (S4) BE-TABS          5%</t>
  </si>
  <si>
    <t>PREDNISONE</t>
  </si>
  <si>
    <t>PREPARATION - H OINT 25G (S0) PFIZER</t>
  </si>
  <si>
    <t>PREPARATION</t>
  </si>
  <si>
    <t>PREPARATION - H SUPPS 12'S (S0) PFIZER</t>
  </si>
  <si>
    <t>PRODIUM  TABS 2MG 500'S (S2) LOPERAMIDE  8%</t>
  </si>
  <si>
    <t>PRODIUM</t>
  </si>
  <si>
    <t>PROMETHAZINE TABS 25MG 100'S (S2) PHENERGAN SANOFI**LF6**</t>
  </si>
  <si>
    <t>PROMETHAZINE</t>
  </si>
  <si>
    <t>PROMETHAZINE TABS 10MG 100'S (S2) PHENERGAN PROMETHAZINE</t>
  </si>
  <si>
    <t>PROMETHAZINE INJ 25MG 10 X 1ML (S5)</t>
  </si>
  <si>
    <t>PROMETHAZINE INJ 25MG 10 X 1ML (S5) PHENERGAN PROMETHAZINE</t>
  </si>
  <si>
    <t>PULMICORT NEBULISER SOLN 0.5MG/2ML 20'S (S3) ASTRA ZENECA Corticoster</t>
  </si>
  <si>
    <t>PULMICORT</t>
  </si>
  <si>
    <t>PURBAC TABS 480MG 500'S (S4) COTRIMOXAZOLE  ASPEN  9%</t>
  </si>
  <si>
    <t>PURBAC</t>
  </si>
  <si>
    <t>PURMYCIN CAPS 250MG 500'S (S4) ERYTHROMYCIN   ASPEN  9%</t>
  </si>
  <si>
    <t>PURMYCIN</t>
  </si>
  <si>
    <t>REFRESH EYE DROPS 0.4ML X 30 VIALS</t>
  </si>
  <si>
    <t>RESCUE REMEDY TABS 150'S - NATURA</t>
  </si>
  <si>
    <t>RESCUE</t>
  </si>
  <si>
    <t>RESERPINE TABS 0.25MG 28's (S3) (A-L) ASPEN  *LF 9*</t>
  </si>
  <si>
    <t>RESERPINE</t>
  </si>
  <si>
    <t>RHINETON TABS 4MG 1000'S (S2) SIMILAR TO ALLERGEX - BETABS  5%</t>
  </si>
  <si>
    <t>RHINETON</t>
  </si>
  <si>
    <t>RIDAQ TABS 25MG 500'S (S3) HYDROCHLOROTHIAZIDE - ASPEN              9%</t>
  </si>
  <si>
    <t>RIDAQ</t>
  </si>
  <si>
    <t>RINGERS LACTATE 1000ML BAG AFB2324 (S3) FRESENIUS KABI</t>
  </si>
  <si>
    <t>RINGERS</t>
  </si>
  <si>
    <t>RINGERS LACTATE 200ML 1 BAG (S3) FRESENIUS KABI</t>
  </si>
  <si>
    <t>RINGERS LACTATE 1000ML AFB2324 BAG (S3) ADCOCARE*LF 9.09*</t>
  </si>
  <si>
    <t>SABAX SODIUM CHLORIDE 0.9% 1000ML(S1) PBR POUR BOTTLE  RED TOP*LF9.09</t>
  </si>
  <si>
    <t>SABAX</t>
  </si>
  <si>
    <t>SODIUM</t>
  </si>
  <si>
    <t>SABAX MAGNESIUM SULPHATE INJ 50% 10x2ML(S3)  ADCO*LF 9.09*</t>
  </si>
  <si>
    <t>SABAX SODIUM CHLORIDE 0.9% INJ (S1)10 x 5ML AMPS *LF 9.09*</t>
  </si>
  <si>
    <t>SABAX SODIUM CHLORIDE 0.9% INJ (S1) 10x10ML AMPS*LF 9.09*</t>
  </si>
  <si>
    <t>SAFYR BLEU EYE DROPS 5ML (S0) ASPEN</t>
  </si>
  <si>
    <t>SENOKOT TABS 7.5MG 20'S (S0) SENNOSIDE</t>
  </si>
  <si>
    <t>SENOKOT</t>
  </si>
  <si>
    <t>SILBECOR CREAM 50G TUBE (S2) SILVER SULPHADIAZINE  BIOTECH BS0001050</t>
  </si>
  <si>
    <t>SINUCON TABS 20'S BLISTER PACK (S2)</t>
  </si>
  <si>
    <t>SINUCON</t>
  </si>
  <si>
    <t>SODIUM CHLORIDE 0.9% INJ 1000ML BAG 91000 (S3) FRESENIUS KABI</t>
  </si>
  <si>
    <t>SODIUM CHLORIDE 0.9% INJ 200ML BAG 90230 (S3) FRESENIUS KABI</t>
  </si>
  <si>
    <t>SODIUM CHLORIDE 0.9% 1000ML BAG (S3) AFB1324 - SABAX</t>
  </si>
  <si>
    <t>SODIUM CHLORIDE 0.9% 200ML BAG (S3) AFB1328 - ADCOCARE*LF 9.09*</t>
  </si>
  <si>
    <t>SOFLAX TABS 20'S (S0)  -   SENNOSIDE  CIPLA MEDPRO</t>
  </si>
  <si>
    <t>SOFLAX</t>
  </si>
  <si>
    <t>SOLU-CORTEF INJ 100MG 1 X 2ML (S4) HYDROCORTISONE - PFIZER</t>
  </si>
  <si>
    <t>SOLU-CORTEF</t>
  </si>
  <si>
    <t>SPASMEND TAB 100'S BLISTER PACK(S2) ( PARACET &amp; MEPHENESIN ) ADCO*LF8*</t>
  </si>
  <si>
    <t>SPASMEND</t>
  </si>
  <si>
    <t>SPERSALLERG EYE DROPS 10ML (S2)     ADCO</t>
  </si>
  <si>
    <t>STOPITCH CREAM 1% 20G (S2) HYDROCORTISONE            ADCO</t>
  </si>
  <si>
    <t>STREPSILS THROAT LOZENGES - MENTHOL/EUCALYPTUS 24'S (S0)</t>
  </si>
  <si>
    <t>STREPSILS THROAT LOZENGES - HONEY/LEMON 24'S  (S0)</t>
  </si>
  <si>
    <t>STREPSILS THROAT LOZENGES - REGULAR 24'S (S0)</t>
  </si>
  <si>
    <t>STREPSILS THROAT LOZENGES - ORANGE 24'S  (S0)</t>
  </si>
  <si>
    <t>SUPIROBAN TOPICAL OINT 15G (S2) MUPIROCIN - ACTIVO</t>
  </si>
  <si>
    <t>SUPIROBAN</t>
  </si>
  <si>
    <t>SWEET OIL - 100ML (OLD REMEDY FOR EAR ACHE)</t>
  </si>
  <si>
    <t>SWEET</t>
  </si>
  <si>
    <t>TEEJEL TEETHING GEL 10G</t>
  </si>
  <si>
    <t>TEEJEL</t>
  </si>
  <si>
    <t>TETAVAX 1 DOSE 0.5ML (S2) TETANUS TOXOID VACCINE REFRIG .SANOFI</t>
  </si>
  <si>
    <t>TETAVAX</t>
  </si>
  <si>
    <t>TETMOSOL SOAP - 75G - WAS ASTRA ZENNECA</t>
  </si>
  <si>
    <t>TETMOSOL</t>
  </si>
  <si>
    <t>TINCT BENZ CO = FRIARS BALSAM  20ML</t>
  </si>
  <si>
    <t>TINCT</t>
  </si>
  <si>
    <t>TINCT BENZ CO = FRIARS BALSAM  50ML</t>
  </si>
  <si>
    <t>TOOTHACHE (CLOVE OIL) NAELTJIE DROPS 20ML</t>
  </si>
  <si>
    <t>TOOTHACHE</t>
  </si>
  <si>
    <t>TRANSACT PATCHES 10'S (S1) ANTI-INFLAMMATORY PATCHES</t>
  </si>
  <si>
    <t>TRANSACT</t>
  </si>
  <si>
    <t>TRIPHASIL TABS 28'S (S3) OC ASPEN</t>
  </si>
  <si>
    <t>TRIPHASIL</t>
  </si>
  <si>
    <t>TWINRIX HEPATITIS A&amp;B VACCINE ADULT 1'S (S2) GSK   *REFRIGERATE*</t>
  </si>
  <si>
    <t>TWINRIX</t>
  </si>
  <si>
    <t>UNG METH SAL WINTERGREEN 500G TUB</t>
  </si>
  <si>
    <t>UNG METH SAL WINTERGREEN 25G TUB / P/LAB</t>
  </si>
  <si>
    <t>UNG METH SAL OIL OF WINTERGREEN 25G TUBE / P/LAB</t>
  </si>
  <si>
    <t>UNIVERSAL EARACHE DROPS 15ML (S2)</t>
  </si>
  <si>
    <t>UNIVERSAL</t>
  </si>
  <si>
    <t>UNIVERSAL EYE DROPS 15ML (S0)   LITHA</t>
  </si>
  <si>
    <t>VENTEZE RESPIRATOR SOLN - 20ML (S3) - SALBUTAMOL ASPEN  9%</t>
  </si>
  <si>
    <t>VENTEZE</t>
  </si>
  <si>
    <t>VENTEZE INHALER CFC FREE 200 DOSE (S2)  100UG SALBUTAMOL ASPEN  9%</t>
  </si>
  <si>
    <t>VENTOLIN RESPIRATOR SOLN. 20ML (S2) SALBUTAMOL - GSK</t>
  </si>
  <si>
    <t>VENTOLIN</t>
  </si>
  <si>
    <t>VIOCORT CREAM 20G TUBE (S4)             ASPEN</t>
  </si>
  <si>
    <t>VIT B CO TABS - PINK 1000'S Portfolio</t>
  </si>
  <si>
    <t>VIT</t>
  </si>
  <si>
    <t>VIT B CO FORTE TABS - CHOCOLATE BROWN 1000'S  PORTFOLIO</t>
  </si>
  <si>
    <t>VIT B CO TABS - BROWN (CHOC) 1000'S PORTFOLIO</t>
  </si>
  <si>
    <t>VIT B 12 INJ 1 x 10ML VIAL 1'S (S3) LENNON ASPEN</t>
  </si>
  <si>
    <t>VIT B 12 INJ 1 x 10ML VIAL 1'S (S3) LENN</t>
  </si>
  <si>
    <t>VIT B 12 INJ 10 X 1ML VIALS (S3) LENNON - ASPEN</t>
  </si>
  <si>
    <t>VIT B CO INJ  1 X 10ML VIAL (S3) LENNON ASPEN   7.5%</t>
  </si>
  <si>
    <t>VOLTAREN INJ 75MG 5 X 3ML (S3)   DICLOFENAC</t>
  </si>
  <si>
    <t>VOLTAREN</t>
  </si>
  <si>
    <t>WATER FOR INJECTION 10 X 5ML (S1) SABAX</t>
  </si>
  <si>
    <t>WATER</t>
  </si>
  <si>
    <t>WATER FOR INJECTION 1 X 5ML (S1) SABAX</t>
  </si>
  <si>
    <t>WATER FOR INJECTION 10 X10ML (S1)  207774     9.09%</t>
  </si>
  <si>
    <t>WATER FOR INJECTION 100 X10ML (S1) B BRAUN</t>
  </si>
  <si>
    <t>WHITFIELDS OINT 500G (BENZOIC ACID OINT)                   MEDICOLAB</t>
  </si>
  <si>
    <t>WHITFIELDS</t>
  </si>
  <si>
    <t>XYCAM 20MG CAPS 500'S ( S3 )  ASPEN</t>
  </si>
  <si>
    <t>XYCAM</t>
  </si>
  <si>
    <t>ZINC &amp; CASTOR OIL CREAM 50G</t>
  </si>
  <si>
    <t>ZOFRAN  INJ 4MG 5 X 2ML (S4) ONDANSETRON</t>
  </si>
  <si>
    <t>ZOFRAN</t>
  </si>
  <si>
    <t>Drug/Product Description</t>
  </si>
  <si>
    <t>Mobile Unit Per Person
(Incl VAT)</t>
  </si>
  <si>
    <t>Grouping</t>
  </si>
  <si>
    <t>Cars</t>
  </si>
  <si>
    <t>Specification</t>
  </si>
  <si>
    <t>Long Base with Air Conditioner, Air vents at the rear seats</t>
  </si>
  <si>
    <t>Safety features - Safety Belts, Central locking system, seat belt warning</t>
  </si>
  <si>
    <t>Anti -theft system - Tracker  and Immobilizer Alarm</t>
  </si>
  <si>
    <t xml:space="preserve">Engine Capacity - 1.5 Manual </t>
  </si>
  <si>
    <t>Monthly Rate
(Incl VAT)</t>
  </si>
  <si>
    <t>Annexure D: Requirements</t>
  </si>
  <si>
    <t>Unit Price
(Incl VAT)</t>
  </si>
  <si>
    <t>Type</t>
  </si>
  <si>
    <t>Total Cost for Three(3) years</t>
  </si>
  <si>
    <t>Total Cost (36 Months)</t>
  </si>
  <si>
    <t>Essential Drug/Product List According To Grouping (12 Months orders)</t>
  </si>
  <si>
    <t>Essential Drug/Product List According To Grouping (36 Months orders)</t>
  </si>
  <si>
    <t>HYDRATION</t>
  </si>
  <si>
    <t>CREAMS</t>
  </si>
  <si>
    <t>SAL WINTERGREEN</t>
  </si>
  <si>
    <t>Annexure D: Pricing Schedule - GSM/20/06/1880</t>
  </si>
  <si>
    <t xml:space="preserve">Accomodation </t>
  </si>
  <si>
    <t>Tolls</t>
  </si>
  <si>
    <t>Estimated Number of Employees</t>
  </si>
  <si>
    <t>Estimated Quantity (Per Annum)</t>
  </si>
  <si>
    <t>Rate Per Employee
(Incl VAT)</t>
  </si>
  <si>
    <t>Estimated Hours per month</t>
  </si>
  <si>
    <t>Audiology</t>
  </si>
  <si>
    <t>Estimated Quantity per month</t>
  </si>
  <si>
    <t>Optometry</t>
  </si>
  <si>
    <t>Rate Per Hour 
(Incl VAT)</t>
  </si>
  <si>
    <t>OMP Locum</t>
  </si>
  <si>
    <t>Spiro/audio Technicians</t>
  </si>
  <si>
    <t>Percentage Management fee for variables</t>
  </si>
  <si>
    <t>X-ray test all views with report</t>
  </si>
  <si>
    <t>X-ray test all views without report</t>
  </si>
  <si>
    <t xml:space="preserve">Price per medical done through a mobile unit </t>
  </si>
  <si>
    <t>Designated Service Provider (per medical)</t>
  </si>
  <si>
    <t xml:space="preserve">Locumn Primary Healthcare Nurse </t>
  </si>
  <si>
    <t xml:space="preserve">Locumn Occupational Healthcare Nurse </t>
  </si>
  <si>
    <t>Blood sugar testing HbA1c</t>
  </si>
  <si>
    <t>Glucose test</t>
  </si>
  <si>
    <t>Drivers</t>
  </si>
  <si>
    <t>Unit Managers</t>
  </si>
  <si>
    <t>Cost of calibrating of equipment in mobile unit (audio equipment)</t>
  </si>
  <si>
    <t>Per mobile unit</t>
  </si>
  <si>
    <t>Per Person</t>
  </si>
  <si>
    <t>Per Kilometer</t>
  </si>
  <si>
    <t>Per Toll</t>
  </si>
  <si>
    <t>Mobile Unit</t>
  </si>
  <si>
    <t>Unit of measure</t>
  </si>
  <si>
    <t>Per Employee</t>
  </si>
  <si>
    <t>Mobile Units</t>
  </si>
  <si>
    <t>Kilometers Travelled</t>
  </si>
  <si>
    <t>Rate 
(Incl VAT)</t>
  </si>
  <si>
    <r>
      <t>Percentage Management fee for variables (</t>
    </r>
    <r>
      <rPr>
        <b/>
        <i/>
        <sz val="11"/>
        <color rgb="FFFF0000"/>
        <rFont val="Arial"/>
        <family val="2"/>
      </rPr>
      <t>NOT for Evaluation</t>
    </r>
    <r>
      <rPr>
        <b/>
        <sz val="11"/>
        <color theme="1"/>
        <rFont val="Arial"/>
        <family val="2"/>
      </rPr>
      <t>)</t>
    </r>
  </si>
  <si>
    <t>Percentage(%)</t>
  </si>
  <si>
    <t>Per person Per day 
(Incl VAT)</t>
  </si>
  <si>
    <t>Estimated Numbers</t>
  </si>
  <si>
    <t>Mobile Units Cost  (Three years)</t>
  </si>
  <si>
    <t>Total Cost 
(36 Months)</t>
  </si>
  <si>
    <t>Total Cost
(36 Months)</t>
  </si>
  <si>
    <t>Total Cost Per Year</t>
  </si>
  <si>
    <t xml:space="preserve">Waterfall </t>
  </si>
  <si>
    <t>Bloemfontein</t>
  </si>
  <si>
    <t>Germiston</t>
  </si>
  <si>
    <t>Polokwane (new)</t>
  </si>
  <si>
    <t>Cape Town Bellville</t>
  </si>
  <si>
    <t xml:space="preserve">Durban Bayhead </t>
  </si>
  <si>
    <t>Empangeni - Richards Bay (Proposed)</t>
  </si>
  <si>
    <t>Ermelo</t>
  </si>
  <si>
    <t>Esselen Park -School of Rail</t>
  </si>
  <si>
    <t>Johannesburg (Isando)</t>
  </si>
  <si>
    <t>Johannesburg (Rissik Street)</t>
  </si>
  <si>
    <t xml:space="preserve">Klerksdorp </t>
  </si>
  <si>
    <t>Ladysmith</t>
  </si>
  <si>
    <t>Leeuhof</t>
  </si>
  <si>
    <t>Nelspruit (Shared with TE)</t>
  </si>
  <si>
    <t>Port Elizabeth</t>
  </si>
  <si>
    <t>Postmasburg (Proposed)</t>
  </si>
  <si>
    <t>Pretoria</t>
  </si>
  <si>
    <t xml:space="preserve">Saldanha </t>
  </si>
  <si>
    <t xml:space="preserve">Mosselbay </t>
  </si>
  <si>
    <t>Alrode (75 staff)</t>
  </si>
  <si>
    <t>Durban (30 staff)</t>
  </si>
  <si>
    <t>Hilcrest (5 staff)</t>
  </si>
  <si>
    <t>Howick (55 staff)</t>
  </si>
  <si>
    <t>Jamieson Park</t>
  </si>
  <si>
    <t>Klerksdorp (10 staff)</t>
  </si>
  <si>
    <t>Ladysmith (10 staff)</t>
  </si>
  <si>
    <t>Langlaagte (Rissik/ Parktown) 15 staff</t>
  </si>
  <si>
    <t>OR Tambo (5 staff)</t>
  </si>
  <si>
    <t>Watloo (5 staff)</t>
  </si>
  <si>
    <t>Polokwane (new clinic)</t>
  </si>
  <si>
    <t>Phalaborwa (new clinic)</t>
  </si>
  <si>
    <t>Ermelo (new clinic)</t>
  </si>
  <si>
    <t>New Castle (new clinic)</t>
  </si>
  <si>
    <t>Estimated Number required</t>
  </si>
  <si>
    <t>Estimated Total Hours per month</t>
  </si>
  <si>
    <t>Estimated Quantity</t>
  </si>
  <si>
    <t>Locumn Enrolled Nurse</t>
  </si>
  <si>
    <t>Occupational Health technician</t>
  </si>
  <si>
    <t>Estimated Quantities required</t>
  </si>
  <si>
    <t>Audiometers</t>
  </si>
  <si>
    <t>Spirometers and calibration syringe</t>
  </si>
  <si>
    <t>Eye testing machine</t>
  </si>
  <si>
    <t>HBA1c Machine</t>
  </si>
  <si>
    <t>AED Machine</t>
  </si>
  <si>
    <t>Glucometers</t>
  </si>
  <si>
    <t>Diagnostic set</t>
  </si>
  <si>
    <t>Medical dressing Scissors</t>
  </si>
  <si>
    <t>Dressing Forceps</t>
  </si>
  <si>
    <t>Suturing equipment</t>
  </si>
  <si>
    <t>Medical Trolleys</t>
  </si>
  <si>
    <t>Examination beds</t>
  </si>
  <si>
    <t>Vinyl linen-non washable bed covers</t>
  </si>
  <si>
    <t>Emergency Trollers</t>
  </si>
  <si>
    <t>Medical Procedure Trays</t>
  </si>
  <si>
    <t>Ear Syringes</t>
  </si>
  <si>
    <t>Wheelchair</t>
  </si>
  <si>
    <t>Stretcher</t>
  </si>
  <si>
    <t>Digital Thermometers</t>
  </si>
  <si>
    <t>Ambubags/ Manual Resuscitators with masks-varios adult sizes</t>
  </si>
  <si>
    <t>Emergency bag- fully stocked</t>
  </si>
  <si>
    <t>Medicine Cups</t>
  </si>
  <si>
    <t>IV stand</t>
  </si>
  <si>
    <t>Suction Machine ( portable and Bottle</t>
  </si>
  <si>
    <t>Pulse Oxymeter</t>
  </si>
  <si>
    <t>Monitors multi-funtional vitals</t>
  </si>
  <si>
    <t>Reflex hammers</t>
  </si>
  <si>
    <t>Foot Stool</t>
  </si>
  <si>
    <t>Urine specimen collection bottles</t>
  </si>
  <si>
    <t>Mini sterilizer ( desk-top)</t>
  </si>
  <si>
    <t>General Purpose Trolleys</t>
  </si>
  <si>
    <t>Examination lamp- mobile</t>
  </si>
  <si>
    <t>Adult Weighing Scales with height board</t>
  </si>
  <si>
    <t>Tape measures</t>
  </si>
  <si>
    <t>Eye Charts-Snellens</t>
  </si>
  <si>
    <t>Tablet Counter</t>
  </si>
  <si>
    <t>Drug cabinet</t>
  </si>
  <si>
    <t>Sphygmomanometer</t>
  </si>
  <si>
    <t>Resuscitation Trays</t>
  </si>
  <si>
    <t>Peaf Flow meter</t>
  </si>
  <si>
    <t>Turning Fork</t>
  </si>
  <si>
    <t>Pupillary Torch</t>
  </si>
  <si>
    <t>Tape:MUAC</t>
  </si>
  <si>
    <t>Laryngiscope Set</t>
  </si>
  <si>
    <t>Nebulizer</t>
  </si>
  <si>
    <t>Oxygen rgulatorwith flow meter</t>
  </si>
  <si>
    <t xml:space="preserve">Name </t>
  </si>
  <si>
    <t>Equipment</t>
  </si>
  <si>
    <t>Estimated Quantity 
(Per Year)</t>
  </si>
  <si>
    <t>Transnet Ltd SOC</t>
  </si>
  <si>
    <t>All the Rand Values must be filled in as per the pricing workbook to 2 decimal places</t>
  </si>
  <si>
    <t>All pricing is to be inclusive of Value Added Tax (VAT @ 15%)</t>
  </si>
  <si>
    <t>Validity of Pricing must be for One Hundred and Twenty (120) days</t>
  </si>
  <si>
    <t>This cell is Editable</t>
  </si>
  <si>
    <r>
      <t xml:space="preserve">This MS Excel Workbook contains a series of separate spreadsheets designed to provide a robust understanding of the costing model.  It is </t>
    </r>
    <r>
      <rPr>
        <b/>
        <i/>
        <sz val="10"/>
        <color indexed="10"/>
        <rFont val="Arial"/>
        <family val="2"/>
      </rPr>
      <t>ESSENTIAL</t>
    </r>
    <r>
      <rPr>
        <sz val="10"/>
        <rFont val="Arial"/>
        <family val="2"/>
      </rPr>
      <t xml:space="preserve"> that this model be used in the pricing response.  </t>
    </r>
  </si>
  <si>
    <r>
      <t xml:space="preserve">Pricing Template is protected to minimize the risk of compromising the integrity of the workbook structure and formulas. As such, the editable cells are indicated in green highlight as shown </t>
    </r>
    <r>
      <rPr>
        <b/>
        <sz val="10"/>
        <color indexed="10"/>
        <rFont val="Arial"/>
        <family val="2"/>
      </rPr>
      <t>=================================&gt;</t>
    </r>
  </si>
  <si>
    <t>Bidder Name</t>
  </si>
  <si>
    <t>Instructions for completing this Pricing Schedule</t>
  </si>
  <si>
    <t xml:space="preserve">Medical stethoscope </t>
  </si>
  <si>
    <t xml:space="preserve">Screens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</si>
</sst>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&quot;R&quot;\ #,##0.00"/>
    <numFmt numFmtId="165" formatCode="_-* #,##0.00_-;\-* #,##0.00_-;_-* &quot;-&quot;??_-;_-@_-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Tahoma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5" fontId="9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0" fontId="4" fillId="0" borderId="0"/>
  </cellStyleXfs>
  <cellXfs count="124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indent="1"/>
    </xf>
    <xf numFmtId="164" fontId="4" fillId="8" borderId="1" xfId="30" applyNumberFormat="1" applyFont="1" applyFill="1" applyBorder="1" applyAlignment="1" applyProtection="1">
      <alignment horizontal="center" vertical="center"/>
      <protection locked="0"/>
    </xf>
    <xf numFmtId="10" fontId="4" fillId="8" borderId="1" xfId="30" applyNumberFormat="1" applyFont="1" applyFill="1" applyBorder="1" applyAlignment="1" applyProtection="1">
      <alignment horizontal="center" vertical="center"/>
      <protection locked="0"/>
    </xf>
    <xf numFmtId="0" fontId="13" fillId="5" borderId="1" xfId="31" applyNumberFormat="1" applyFont="1" applyFill="1" applyBorder="1" applyAlignment="1" applyProtection="1">
      <alignment horizontal="center" vertical="center"/>
    </xf>
    <xf numFmtId="0" fontId="4" fillId="5" borderId="1" xfId="31" applyFont="1" applyFill="1" applyBorder="1" applyAlignment="1" applyProtection="1">
      <alignment vertical="center" wrapText="1"/>
    </xf>
    <xf numFmtId="0" fontId="13" fillId="6" borderId="1" xfId="31" applyNumberFormat="1" applyFont="1" applyFill="1" applyBorder="1" applyAlignment="1" applyProtection="1">
      <alignment horizontal="center" vertical="center"/>
    </xf>
    <xf numFmtId="0" fontId="4" fillId="6" borderId="1" xfId="31" applyFont="1" applyFill="1" applyBorder="1" applyAlignment="1" applyProtection="1">
      <alignment vertical="center" wrapText="1"/>
    </xf>
    <xf numFmtId="0" fontId="13" fillId="8" borderId="1" xfId="30" applyNumberFormat="1" applyFont="1" applyFill="1" applyBorder="1" applyAlignment="1" applyProtection="1">
      <alignment vertical="center"/>
      <protection locked="0"/>
    </xf>
    <xf numFmtId="0" fontId="4" fillId="0" borderId="1" xfId="31" applyFont="1" applyFill="1" applyBorder="1" applyAlignment="1" applyProtection="1">
      <alignment horizontal="left" vertical="center" wrapText="1" indent="1"/>
    </xf>
    <xf numFmtId="0" fontId="13" fillId="7" borderId="1" xfId="31" applyFont="1" applyFill="1" applyBorder="1" applyAlignment="1" applyProtection="1">
      <alignment vertical="center"/>
    </xf>
    <xf numFmtId="0" fontId="13" fillId="7" borderId="1" xfId="31" applyFont="1" applyFill="1" applyBorder="1" applyProtection="1"/>
    <xf numFmtId="0" fontId="13" fillId="6" borderId="1" xfId="3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Protection="1"/>
    <xf numFmtId="0" fontId="13" fillId="8" borderId="1" xfId="30" applyNumberFormat="1" applyFont="1" applyFill="1" applyBorder="1" applyAlignment="1" applyProtection="1">
      <alignment vertical="center"/>
    </xf>
    <xf numFmtId="0" fontId="3" fillId="0" borderId="0" xfId="0" applyFont="1" applyBorder="1" applyProtection="1"/>
    <xf numFmtId="0" fontId="6" fillId="0" borderId="0" xfId="0" applyFont="1" applyBorder="1" applyAlignment="1" applyProtection="1"/>
    <xf numFmtId="0" fontId="3" fillId="0" borderId="0" xfId="0" applyFont="1" applyFill="1" applyBorder="1" applyProtection="1"/>
    <xf numFmtId="0" fontId="6" fillId="0" borderId="0" xfId="0" applyFont="1" applyFill="1" applyBorder="1" applyAlignment="1" applyProtection="1"/>
    <xf numFmtId="164" fontId="13" fillId="0" borderId="0" xfId="3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2" fillId="4" borderId="5" xfId="0" applyNumberFormat="1" applyFont="1" applyFill="1" applyBorder="1" applyAlignment="1" applyProtection="1">
      <alignment horizontal="center"/>
    </xf>
    <xf numFmtId="164" fontId="2" fillId="4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164" fontId="2" fillId="0" borderId="5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0" fontId="1" fillId="0" borderId="0" xfId="0" applyFont="1" applyBorder="1" applyProtection="1"/>
    <xf numFmtId="164" fontId="3" fillId="0" borderId="0" xfId="0" applyNumberFormat="1" applyFont="1" applyFill="1" applyBorder="1" applyAlignment="1" applyProtection="1">
      <alignment horizontal="center" vertical="center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1" xfId="1" applyNumberFormat="1" applyFont="1" applyFill="1" applyBorder="1" applyAlignment="1" applyProtection="1">
      <alignment horizontal="left" vertical="center" wrapText="1"/>
    </xf>
    <xf numFmtId="1" fontId="3" fillId="0" borderId="1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0" fillId="0" borderId="0" xfId="0" applyFill="1" applyBorder="1" applyProtection="1"/>
    <xf numFmtId="0" fontId="3" fillId="5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4" fillId="0" borderId="3" xfId="31" applyFont="1" applyFill="1" applyBorder="1" applyAlignment="1" applyProtection="1">
      <alignment horizontal="center"/>
    </xf>
    <xf numFmtId="0" fontId="4" fillId="0" borderId="6" xfId="31" applyFont="1" applyFill="1" applyBorder="1" applyAlignment="1" applyProtection="1">
      <alignment horizontal="center"/>
    </xf>
    <xf numFmtId="0" fontId="4" fillId="0" borderId="2" xfId="31" applyFont="1" applyFill="1" applyBorder="1" applyAlignment="1" applyProtection="1">
      <alignment horizontal="center"/>
    </xf>
    <xf numFmtId="164" fontId="13" fillId="8" borderId="1" xfId="3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164" fontId="4" fillId="8" borderId="3" xfId="30" applyNumberFormat="1" applyFont="1" applyFill="1" applyBorder="1" applyAlignment="1" applyProtection="1">
      <alignment horizontal="center" vertical="center"/>
      <protection locked="0"/>
    </xf>
    <xf numFmtId="164" fontId="4" fillId="8" borderId="6" xfId="30" applyNumberFormat="1" applyFont="1" applyFill="1" applyBorder="1" applyAlignment="1" applyProtection="1">
      <alignment horizontal="center" vertical="center"/>
      <protection locked="0"/>
    </xf>
    <xf numFmtId="164" fontId="4" fillId="8" borderId="2" xfId="3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2">
    <cellStyle name="Comma 2" xfId="1"/>
    <cellStyle name="Comma 2 2" xfId="5"/>
    <cellStyle name="Comma 2 3" xfId="4"/>
    <cellStyle name="Comma 3" xfId="6"/>
    <cellStyle name="Comma 3 2" xfId="21"/>
    <cellStyle name="Comma 4" xfId="7"/>
    <cellStyle name="Comma 4 2" xfId="22"/>
    <cellStyle name="Comma 5" xfId="23"/>
    <cellStyle name="Comma 5 2" xfId="24"/>
    <cellStyle name="Currency" xfId="30" builtinId="4"/>
    <cellStyle name="Currency 2" xfId="8"/>
    <cellStyle name="Currency 2 2" xfId="9"/>
    <cellStyle name="Currency 3" xfId="10"/>
    <cellStyle name="Currency 4" xfId="25"/>
    <cellStyle name="Currency 4 2" xfId="17"/>
    <cellStyle name="Normal" xfId="0" builtinId="0"/>
    <cellStyle name="Normal 2" xfId="2"/>
    <cellStyle name="Normal 2 2" xfId="26"/>
    <cellStyle name="Normal 2 3" xfId="16"/>
    <cellStyle name="Normal 3" xfId="11"/>
    <cellStyle name="Normal 3 2" xfId="27"/>
    <cellStyle name="Normal 4" xfId="3"/>
    <cellStyle name="Normal 4 2" xfId="15"/>
    <cellStyle name="Normal 5" xfId="12"/>
    <cellStyle name="Normal 6" xfId="20"/>
    <cellStyle name="Normal 6 2" xfId="28"/>
    <cellStyle name="Normal 7" xfId="18"/>
    <cellStyle name="Normal 8" xfId="19"/>
    <cellStyle name="Normal 9" xfId="29"/>
    <cellStyle name="Normal_Application Development Pricing Format" xfId="31"/>
    <cellStyle name="Percent 2" xfId="13"/>
    <cellStyle name="Percent 2 2" xfId="14"/>
  </cellStyles>
  <dxfs count="21">
    <dxf>
      <alignment vertic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1</xdr:col>
      <xdr:colOff>917908</xdr:colOff>
      <xdr:row>2</xdr:row>
      <xdr:rowOff>210376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90500"/>
          <a:ext cx="908383" cy="743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123826</xdr:rowOff>
    </xdr:from>
    <xdr:to>
      <xdr:col>1</xdr:col>
      <xdr:colOff>962025</xdr:colOff>
      <xdr:row>4</xdr:row>
      <xdr:rowOff>228600</xdr:rowOff>
    </xdr:to>
    <xdr:pic>
      <xdr:nvPicPr>
        <xdr:cNvPr id="2" name="Picture 1" descr="Transnet New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85751"/>
          <a:ext cx="904875" cy="7429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85726</xdr:rowOff>
    </xdr:from>
    <xdr:to>
      <xdr:col>9</xdr:col>
      <xdr:colOff>314325</xdr:colOff>
      <xdr:row>4</xdr:row>
      <xdr:rowOff>428625</xdr:rowOff>
    </xdr:to>
    <xdr:pic>
      <xdr:nvPicPr>
        <xdr:cNvPr id="2" name="Picture 1" descr="Transnet New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85726"/>
          <a:ext cx="923925" cy="990599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126.427082986113" createdVersion="5" refreshedVersion="5" minRefreshableVersion="3" recordCount="69">
  <cacheSource type="worksheet">
    <worksheetSource ref="A8:J50" sheet="Requirements"/>
  </cacheSource>
  <cacheFields count="10">
    <cacheField name="Site" numFmtId="0">
      <sharedItems count="62">
        <s v="Richards Bay x 2 Clinics "/>
        <s v="Durban x 2 "/>
        <s v="East London"/>
        <s v="Ngqura  "/>
        <s v="Port Elizabeth "/>
        <s v="Cape Town x 2"/>
        <s v="Saldanha"/>
        <s v="Head Quarter - Park Town "/>
        <s v="Richards Bay "/>
        <s v="Durban Roro (MPT &amp; Auto)"/>
        <s v="Maydonwharf"/>
        <s v="Pier-1 Container Terminal "/>
        <s v="Pier-2 Container Terminal (DCT)"/>
        <s v="Ngqura Container Terminal (NCT)"/>
        <s v="Port Elizabeth Terminals"/>
        <s v="Cape Town (Containers and MPT)"/>
        <s v="Umbilo"/>
        <s v="Durban "/>
        <s v="Kimberly"/>
        <s v="Bloemfontein"/>
        <s v="Germiston"/>
        <s v="Sentrarand"/>
        <s v="Koedoespoort"/>
        <s v="Nelspruit "/>
        <s v="Capital Park"/>
        <s v="Salt River "/>
        <s v="Bellville"/>
        <s v="Uitenhage "/>
        <s v="Swartkops"/>
        <s v="Cambridge"/>
        <s v="Polokwane (new)"/>
        <s v="Durban Bayhead "/>
        <s v="Cape Town Bellville"/>
        <s v="Saldanha "/>
        <s v="Johannesburg (Isando)"/>
        <s v="Johannesburg (Rissik Street)"/>
        <s v="Esselen Park -School of Rail"/>
        <s v="Empangeni - Richards Bay (Proposed)"/>
        <s v="Ermelo"/>
        <s v="Nelspruit (Shared with TE)"/>
        <s v="Klerksdorp "/>
        <s v="Leeuhof"/>
        <s v="Postmasburg (Proposed)"/>
        <s v="Pretoria"/>
        <s v="Ladysmith"/>
        <s v="Port Elizabeth"/>
        <s v="Waterfall "/>
        <s v="Alrode (75 staff)"/>
        <s v="OR Tambo (5 staff)"/>
        <s v="Watloo (5 staff)"/>
        <s v="Klerksdorp (10 staff)"/>
        <s v="Durban (30 staff)"/>
        <s v="Hilcrest (5 staff)"/>
        <s v="Howick (55 staff)"/>
        <s v="Ladysmith (10 staff)"/>
        <s v="Jamieson Park"/>
        <s v="Langlaagte (Rissik/ Parktown) 15 staff"/>
        <s v="Polokwane (new clinic)"/>
        <s v="Phalaborwa (new clinic)"/>
        <s v="Ermelo (new clinic)"/>
        <s v="New Castle (new clinic)"/>
        <s v="Mosselbay "/>
      </sharedItems>
    </cacheField>
    <cacheField name="OD" numFmtId="0">
      <sharedItems count="7">
        <s v="TNPA"/>
        <s v="TPT"/>
        <s v="TE"/>
        <s v="TFR"/>
        <s v="TCC"/>
        <s v="TPL"/>
        <s v="TFR/TE"/>
      </sharedItems>
    </cacheField>
    <cacheField name="OCC Health Nurses" numFmtId="0">
      <sharedItems containsString="0" containsBlank="1" containsNumber="1" containsInteger="1" minValue="0" maxValue="5"/>
    </cacheField>
    <cacheField name="Primary Health Nurse" numFmtId="0">
      <sharedItems containsSemiMixedTypes="0" containsString="0" containsNumber="1" containsInteger="1" minValue="0" maxValue="3"/>
    </cacheField>
    <cacheField name="Enrolled Nurse/_x000a_Admini_x000a_strator" numFmtId="0">
      <sharedItems containsSemiMixedTypes="0" containsString="0" containsNumber="1" containsInteger="1" minValue="0" maxValue="2"/>
    </cacheField>
    <cacheField name="Case Managers" numFmtId="0">
      <sharedItems containsSemiMixedTypes="0" containsString="0" containsNumber="1" containsInteger="1" minValue="0" maxValue="0"/>
    </cacheField>
    <cacheField name="Paramedics" numFmtId="0">
      <sharedItems containsString="0" containsBlank="1" containsNumber="1" containsInteger="1" minValue="0" maxValue="8"/>
    </cacheField>
    <cacheField name="Dr Hours Per Month" numFmtId="0">
      <sharedItems containsString="0" containsBlank="1" containsNumber="1" containsInteger="1" minValue="0" maxValue="96"/>
    </cacheField>
    <cacheField name="Driver" numFmtId="0">
      <sharedItems containsMixedTypes="1" containsNumber="1" containsInteger="1" minValue="0" maxValue="1"/>
    </cacheField>
    <cacheField name="Unit Manage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x v="0"/>
    <n v="0"/>
    <n v="0"/>
    <n v="1"/>
    <n v="0"/>
    <n v="0"/>
    <n v="22"/>
    <n v="0"/>
    <n v="0"/>
  </r>
  <r>
    <x v="1"/>
    <x v="0"/>
    <n v="0"/>
    <n v="0"/>
    <n v="0"/>
    <n v="0"/>
    <n v="0"/>
    <n v="96"/>
    <n v="0"/>
    <n v="0"/>
  </r>
  <r>
    <x v="2"/>
    <x v="0"/>
    <n v="1"/>
    <n v="0"/>
    <n v="1"/>
    <n v="0"/>
    <n v="0"/>
    <n v="10"/>
    <n v="0"/>
    <n v="0"/>
  </r>
  <r>
    <x v="3"/>
    <x v="0"/>
    <n v="0"/>
    <n v="0"/>
    <n v="1"/>
    <n v="0"/>
    <n v="0"/>
    <n v="16"/>
    <n v="0"/>
    <n v="0"/>
  </r>
  <r>
    <x v="4"/>
    <x v="0"/>
    <n v="0"/>
    <n v="0"/>
    <n v="1"/>
    <n v="0"/>
    <n v="0"/>
    <n v="14"/>
    <n v="0"/>
    <n v="0"/>
  </r>
  <r>
    <x v="5"/>
    <x v="0"/>
    <n v="1"/>
    <n v="0"/>
    <n v="0"/>
    <n v="0"/>
    <n v="0"/>
    <n v="66"/>
    <n v="0"/>
    <n v="0"/>
  </r>
  <r>
    <x v="6"/>
    <x v="0"/>
    <n v="0"/>
    <n v="0"/>
    <n v="1"/>
    <n v="0"/>
    <n v="0"/>
    <n v="14"/>
    <n v="0"/>
    <n v="0"/>
  </r>
  <r>
    <x v="7"/>
    <x v="0"/>
    <n v="1"/>
    <n v="0"/>
    <n v="1"/>
    <n v="0"/>
    <n v="0"/>
    <n v="10"/>
    <n v="0"/>
    <n v="0"/>
  </r>
  <r>
    <x v="8"/>
    <x v="1"/>
    <n v="4"/>
    <n v="3"/>
    <n v="1"/>
    <n v="0"/>
    <n v="8"/>
    <n v="60"/>
    <n v="0"/>
    <n v="1"/>
  </r>
  <r>
    <x v="9"/>
    <x v="1"/>
    <n v="4"/>
    <n v="2"/>
    <n v="1"/>
    <n v="0"/>
    <n v="0"/>
    <n v="32"/>
    <n v="0"/>
    <n v="1"/>
  </r>
  <r>
    <x v="10"/>
    <x v="1"/>
    <n v="1"/>
    <n v="2"/>
    <n v="0"/>
    <n v="0"/>
    <n v="0"/>
    <n v="16"/>
    <n v="0"/>
    <n v="0"/>
  </r>
  <r>
    <x v="11"/>
    <x v="1"/>
    <n v="2"/>
    <n v="1"/>
    <n v="1"/>
    <n v="0"/>
    <n v="8"/>
    <n v="32"/>
    <n v="0"/>
    <n v="1"/>
  </r>
  <r>
    <x v="12"/>
    <x v="1"/>
    <n v="5"/>
    <n v="2"/>
    <n v="1"/>
    <n v="0"/>
    <n v="0"/>
    <n v="60"/>
    <n v="0"/>
    <n v="1"/>
  </r>
  <r>
    <x v="2"/>
    <x v="1"/>
    <n v="1"/>
    <n v="0"/>
    <n v="0"/>
    <n v="0"/>
    <n v="0"/>
    <n v="12"/>
    <n v="0"/>
    <n v="0"/>
  </r>
  <r>
    <x v="13"/>
    <x v="1"/>
    <n v="5"/>
    <n v="3"/>
    <n v="1"/>
    <n v="0"/>
    <n v="0"/>
    <n v="48"/>
    <n v="0"/>
    <n v="1"/>
  </r>
  <r>
    <x v="14"/>
    <x v="1"/>
    <n v="4"/>
    <n v="2"/>
    <n v="1"/>
    <n v="0"/>
    <n v="0"/>
    <n v="48"/>
    <n v="0"/>
    <n v="1"/>
  </r>
  <r>
    <x v="15"/>
    <x v="1"/>
    <n v="4"/>
    <n v="2"/>
    <n v="1"/>
    <n v="0"/>
    <n v="0"/>
    <n v="48"/>
    <n v="0"/>
    <n v="1"/>
  </r>
  <r>
    <x v="6"/>
    <x v="1"/>
    <n v="4"/>
    <n v="1"/>
    <n v="1"/>
    <n v="0"/>
    <n v="8"/>
    <n v="44"/>
    <n v="0"/>
    <n v="1"/>
  </r>
  <r>
    <x v="8"/>
    <x v="2"/>
    <n v="1"/>
    <n v="0"/>
    <n v="0"/>
    <n v="0"/>
    <n v="0"/>
    <n v="16"/>
    <n v="0"/>
    <n v="0"/>
  </r>
  <r>
    <x v="16"/>
    <x v="2"/>
    <n v="1"/>
    <n v="0"/>
    <n v="0"/>
    <n v="0"/>
    <n v="0"/>
    <n v="16"/>
    <s v=" 0"/>
    <n v="0"/>
  </r>
  <r>
    <x v="17"/>
    <x v="2"/>
    <n v="2"/>
    <n v="1"/>
    <n v="1"/>
    <n v="0"/>
    <n v="2"/>
    <n v="46"/>
    <n v="1"/>
    <n v="1"/>
  </r>
  <r>
    <x v="18"/>
    <x v="2"/>
    <n v="1"/>
    <n v="0"/>
    <n v="1"/>
    <n v="0"/>
    <n v="0"/>
    <n v="4"/>
    <n v="0"/>
    <n v="0"/>
  </r>
  <r>
    <x v="19"/>
    <x v="2"/>
    <n v="2"/>
    <n v="1"/>
    <n v="1"/>
    <n v="0"/>
    <n v="2"/>
    <n v="60"/>
    <s v="1 "/>
    <n v="1"/>
  </r>
  <r>
    <x v="20"/>
    <x v="2"/>
    <n v="0"/>
    <n v="1"/>
    <n v="1"/>
    <n v="0"/>
    <n v="0"/>
    <n v="32"/>
    <n v="0"/>
    <n v="1"/>
  </r>
  <r>
    <x v="21"/>
    <x v="2"/>
    <n v="1"/>
    <n v="0"/>
    <n v="0"/>
    <n v="0"/>
    <n v="0"/>
    <n v="16"/>
    <n v="0"/>
    <n v="0"/>
  </r>
  <r>
    <x v="22"/>
    <x v="2"/>
    <n v="2"/>
    <n v="2"/>
    <n v="1"/>
    <n v="0"/>
    <n v="2"/>
    <n v="80"/>
    <n v="1"/>
    <n v="1"/>
  </r>
  <r>
    <x v="23"/>
    <x v="2"/>
    <n v="1"/>
    <n v="0"/>
    <n v="0"/>
    <n v="0"/>
    <n v="0"/>
    <n v="8"/>
    <n v="0"/>
    <n v="0"/>
  </r>
  <r>
    <x v="24"/>
    <x v="2"/>
    <n v="1"/>
    <n v="0"/>
    <n v="0"/>
    <n v="0"/>
    <n v="0"/>
    <n v="8"/>
    <n v="0"/>
    <n v="0"/>
  </r>
  <r>
    <x v="25"/>
    <x v="2"/>
    <n v="0"/>
    <n v="1"/>
    <n v="0"/>
    <n v="0"/>
    <n v="0"/>
    <n v="20"/>
    <n v="1"/>
    <n v="1"/>
  </r>
  <r>
    <x v="26"/>
    <x v="2"/>
    <n v="1"/>
    <n v="0"/>
    <n v="0"/>
    <n v="0"/>
    <n v="0"/>
    <n v="4"/>
    <n v="0"/>
    <n v="0"/>
  </r>
  <r>
    <x v="6"/>
    <x v="2"/>
    <n v="1"/>
    <n v="0"/>
    <n v="0"/>
    <n v="0"/>
    <n v="0"/>
    <n v="4"/>
    <n v="0"/>
    <n v="0"/>
  </r>
  <r>
    <x v="27"/>
    <x v="2"/>
    <n v="1"/>
    <n v="1"/>
    <n v="1"/>
    <n v="0"/>
    <n v="0"/>
    <n v="60"/>
    <n v="1"/>
    <n v="1"/>
  </r>
  <r>
    <x v="28"/>
    <x v="2"/>
    <n v="1"/>
    <n v="0"/>
    <n v="0"/>
    <n v="0"/>
    <n v="0"/>
    <n v="16"/>
    <n v="0"/>
    <n v="0"/>
  </r>
  <r>
    <x v="29"/>
    <x v="2"/>
    <n v="1"/>
    <n v="0"/>
    <n v="0"/>
    <n v="0"/>
    <n v="0"/>
    <n v="16"/>
    <n v="0"/>
    <n v="0"/>
  </r>
  <r>
    <x v="30"/>
    <x v="2"/>
    <n v="1"/>
    <n v="0"/>
    <n v="0"/>
    <n v="0"/>
    <n v="0"/>
    <n v="8"/>
    <n v="0"/>
    <n v="0"/>
  </r>
  <r>
    <x v="31"/>
    <x v="3"/>
    <n v="2"/>
    <n v="0"/>
    <n v="2"/>
    <n v="0"/>
    <n v="0"/>
    <m/>
    <n v="0"/>
    <n v="0"/>
  </r>
  <r>
    <x v="32"/>
    <x v="3"/>
    <n v="2"/>
    <n v="0"/>
    <n v="1"/>
    <n v="0"/>
    <n v="0"/>
    <m/>
    <n v="0"/>
    <n v="0"/>
  </r>
  <r>
    <x v="33"/>
    <x v="3"/>
    <n v="1"/>
    <n v="0"/>
    <n v="1"/>
    <n v="0"/>
    <n v="0"/>
    <m/>
    <n v="0"/>
    <n v="0"/>
  </r>
  <r>
    <x v="2"/>
    <x v="3"/>
    <n v="1"/>
    <n v="0"/>
    <n v="1"/>
    <n v="0"/>
    <n v="0"/>
    <m/>
    <n v="0"/>
    <n v="0"/>
  </r>
  <r>
    <x v="19"/>
    <x v="3"/>
    <n v="1"/>
    <n v="0"/>
    <n v="1"/>
    <n v="0"/>
    <n v="0"/>
    <m/>
    <n v="0"/>
    <n v="0"/>
  </r>
  <r>
    <x v="18"/>
    <x v="3"/>
    <n v="2"/>
    <n v="0"/>
    <n v="2"/>
    <n v="0"/>
    <n v="0"/>
    <m/>
    <n v="0"/>
    <n v="0"/>
  </r>
  <r>
    <x v="34"/>
    <x v="3"/>
    <n v="1"/>
    <n v="0"/>
    <n v="1"/>
    <n v="0"/>
    <n v="0"/>
    <m/>
    <n v="0"/>
    <n v="0"/>
  </r>
  <r>
    <x v="35"/>
    <x v="3"/>
    <n v="3"/>
    <n v="0"/>
    <n v="2"/>
    <n v="0"/>
    <n v="0"/>
    <m/>
    <n v="0"/>
    <n v="0"/>
  </r>
  <r>
    <x v="36"/>
    <x v="3"/>
    <n v="1"/>
    <n v="0"/>
    <n v="1"/>
    <n v="0"/>
    <n v="0"/>
    <m/>
    <n v="0"/>
    <n v="0"/>
  </r>
  <r>
    <x v="37"/>
    <x v="3"/>
    <n v="2"/>
    <n v="0"/>
    <n v="1"/>
    <n v="0"/>
    <n v="0"/>
    <m/>
    <n v="0"/>
    <n v="0"/>
  </r>
  <r>
    <x v="38"/>
    <x v="3"/>
    <n v="2"/>
    <n v="0"/>
    <n v="2"/>
    <n v="0"/>
    <n v="0"/>
    <m/>
    <n v="0"/>
    <n v="0"/>
  </r>
  <r>
    <x v="39"/>
    <x v="3"/>
    <n v="1"/>
    <n v="0"/>
    <n v="1"/>
    <n v="0"/>
    <n v="0"/>
    <m/>
    <n v="0"/>
    <n v="0"/>
  </r>
  <r>
    <x v="40"/>
    <x v="3"/>
    <n v="1"/>
    <n v="0"/>
    <n v="1"/>
    <n v="0"/>
    <n v="0"/>
    <m/>
    <n v="0"/>
    <n v="0"/>
  </r>
  <r>
    <x v="41"/>
    <x v="3"/>
    <n v="1"/>
    <n v="0"/>
    <n v="1"/>
    <n v="0"/>
    <n v="0"/>
    <m/>
    <n v="0"/>
    <n v="0"/>
  </r>
  <r>
    <x v="42"/>
    <x v="3"/>
    <n v="1"/>
    <n v="0"/>
    <n v="1"/>
    <n v="0"/>
    <n v="0"/>
    <m/>
    <n v="0"/>
    <n v="0"/>
  </r>
  <r>
    <x v="43"/>
    <x v="3"/>
    <n v="2"/>
    <n v="0"/>
    <n v="1"/>
    <n v="0"/>
    <n v="0"/>
    <m/>
    <n v="0"/>
    <n v="0"/>
  </r>
  <r>
    <x v="44"/>
    <x v="3"/>
    <n v="1"/>
    <n v="0"/>
    <n v="1"/>
    <n v="0"/>
    <n v="0"/>
    <m/>
    <n v="0"/>
    <n v="0"/>
  </r>
  <r>
    <x v="45"/>
    <x v="3"/>
    <n v="1"/>
    <n v="0"/>
    <n v="1"/>
    <n v="0"/>
    <n v="0"/>
    <m/>
    <n v="0"/>
    <n v="0"/>
  </r>
  <r>
    <x v="46"/>
    <x v="4"/>
    <n v="1"/>
    <n v="1"/>
    <n v="1"/>
    <n v="0"/>
    <n v="0"/>
    <n v="12"/>
    <n v="0"/>
    <n v="0"/>
  </r>
  <r>
    <x v="47"/>
    <x v="5"/>
    <n v="0"/>
    <n v="0"/>
    <n v="0"/>
    <n v="0"/>
    <n v="0"/>
    <n v="0"/>
    <n v="0"/>
    <n v="0"/>
  </r>
  <r>
    <x v="48"/>
    <x v="5"/>
    <n v="0"/>
    <n v="0"/>
    <n v="0"/>
    <n v="0"/>
    <n v="0"/>
    <n v="0"/>
    <n v="0"/>
    <n v="0"/>
  </r>
  <r>
    <x v="49"/>
    <x v="5"/>
    <n v="0"/>
    <n v="0"/>
    <n v="0"/>
    <n v="0"/>
    <n v="0"/>
    <n v="0"/>
    <n v="0"/>
    <n v="0"/>
  </r>
  <r>
    <x v="50"/>
    <x v="5"/>
    <n v="0"/>
    <n v="0"/>
    <n v="0"/>
    <n v="0"/>
    <n v="0"/>
    <n v="0"/>
    <n v="0"/>
    <n v="0"/>
  </r>
  <r>
    <x v="51"/>
    <x v="5"/>
    <n v="0"/>
    <n v="0"/>
    <n v="0"/>
    <n v="0"/>
    <n v="0"/>
    <n v="0"/>
    <n v="0"/>
    <n v="0"/>
  </r>
  <r>
    <x v="52"/>
    <x v="5"/>
    <n v="0"/>
    <n v="0"/>
    <n v="0"/>
    <n v="0"/>
    <n v="0"/>
    <n v="0"/>
    <n v="0"/>
    <n v="0"/>
  </r>
  <r>
    <x v="53"/>
    <x v="5"/>
    <n v="0"/>
    <n v="0"/>
    <n v="0"/>
    <n v="0"/>
    <n v="0"/>
    <n v="0"/>
    <n v="0"/>
    <n v="0"/>
  </r>
  <r>
    <x v="54"/>
    <x v="5"/>
    <n v="0"/>
    <n v="0"/>
    <n v="0"/>
    <n v="0"/>
    <n v="0"/>
    <n v="0"/>
    <n v="0"/>
    <n v="0"/>
  </r>
  <r>
    <x v="55"/>
    <x v="5"/>
    <n v="0"/>
    <n v="0"/>
    <n v="0"/>
    <n v="0"/>
    <n v="0"/>
    <n v="0"/>
    <n v="0"/>
    <n v="0"/>
  </r>
  <r>
    <x v="56"/>
    <x v="5"/>
    <n v="0"/>
    <n v="0"/>
    <n v="0"/>
    <n v="0"/>
    <n v="0"/>
    <n v="0"/>
    <n v="0"/>
    <n v="0"/>
  </r>
  <r>
    <x v="57"/>
    <x v="6"/>
    <m/>
    <n v="1"/>
    <n v="0"/>
    <n v="0"/>
    <n v="0"/>
    <n v="8"/>
    <n v="0"/>
    <n v="0"/>
  </r>
  <r>
    <x v="58"/>
    <x v="6"/>
    <m/>
    <n v="1"/>
    <n v="0"/>
    <n v="0"/>
    <n v="0"/>
    <n v="20"/>
    <n v="0"/>
    <n v="0"/>
  </r>
  <r>
    <x v="59"/>
    <x v="6"/>
    <m/>
    <n v="1"/>
    <n v="0"/>
    <n v="0"/>
    <n v="0"/>
    <n v="20"/>
    <n v="0"/>
    <n v="0"/>
  </r>
  <r>
    <x v="60"/>
    <x v="6"/>
    <m/>
    <n v="1"/>
    <n v="0"/>
    <n v="0"/>
    <n v="0"/>
    <n v="10"/>
    <n v="0"/>
    <n v="0"/>
  </r>
  <r>
    <x v="61"/>
    <x v="0"/>
    <n v="1"/>
    <n v="0"/>
    <n v="0"/>
    <n v="0"/>
    <m/>
    <n v="1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Z8:AA85" firstHeaderRow="1" firstDataRow="1" firstDataCol="1"/>
  <pivotFields count="10">
    <pivotField axis="axisRow" showAll="0">
      <items count="63">
        <item x="47"/>
        <item x="26"/>
        <item x="19"/>
        <item x="29"/>
        <item x="15"/>
        <item x="32"/>
        <item x="5"/>
        <item x="24"/>
        <item x="17"/>
        <item x="51"/>
        <item x="31"/>
        <item x="9"/>
        <item x="1"/>
        <item x="2"/>
        <item x="37"/>
        <item x="38"/>
        <item x="36"/>
        <item x="20"/>
        <item x="7"/>
        <item x="52"/>
        <item x="53"/>
        <item x="55"/>
        <item x="34"/>
        <item x="35"/>
        <item x="18"/>
        <item x="40"/>
        <item x="50"/>
        <item x="22"/>
        <item x="44"/>
        <item x="54"/>
        <item x="56"/>
        <item x="41"/>
        <item x="10"/>
        <item x="23"/>
        <item x="39"/>
        <item x="3"/>
        <item x="13"/>
        <item x="48"/>
        <item x="11"/>
        <item x="12"/>
        <item x="30"/>
        <item x="45"/>
        <item x="4"/>
        <item x="14"/>
        <item x="42"/>
        <item x="43"/>
        <item x="8"/>
        <item x="0"/>
        <item x="6"/>
        <item x="33"/>
        <item x="25"/>
        <item x="21"/>
        <item x="28"/>
        <item x="27"/>
        <item x="16"/>
        <item x="46"/>
        <item x="49"/>
        <item x="57"/>
        <item x="58"/>
        <item x="59"/>
        <item x="60"/>
        <item x="61"/>
        <item t="default"/>
      </items>
    </pivotField>
    <pivotField axis="axisRow" showAll="0">
      <items count="8">
        <item x="4"/>
        <item x="2"/>
        <item x="3"/>
        <item x="0"/>
        <item x="5"/>
        <item x="1"/>
        <item x="6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2">
    <field x="1"/>
    <field x="0"/>
  </rowFields>
  <rowItems count="77">
    <i>
      <x/>
    </i>
    <i r="1">
      <x v="55"/>
    </i>
    <i>
      <x v="1"/>
    </i>
    <i r="1">
      <x v="1"/>
    </i>
    <i r="1">
      <x v="2"/>
    </i>
    <i r="1">
      <x v="3"/>
    </i>
    <i r="1">
      <x v="7"/>
    </i>
    <i r="1">
      <x v="8"/>
    </i>
    <i r="1">
      <x v="17"/>
    </i>
    <i r="1">
      <x v="24"/>
    </i>
    <i r="1">
      <x v="27"/>
    </i>
    <i r="1">
      <x v="33"/>
    </i>
    <i r="1">
      <x v="40"/>
    </i>
    <i r="1">
      <x v="46"/>
    </i>
    <i r="1">
      <x v="48"/>
    </i>
    <i r="1">
      <x v="50"/>
    </i>
    <i r="1">
      <x v="51"/>
    </i>
    <i r="1">
      <x v="52"/>
    </i>
    <i r="1">
      <x v="53"/>
    </i>
    <i r="1">
      <x v="54"/>
    </i>
    <i>
      <x v="2"/>
    </i>
    <i r="1">
      <x v="2"/>
    </i>
    <i r="1">
      <x v="5"/>
    </i>
    <i r="1">
      <x v="10"/>
    </i>
    <i r="1">
      <x v="13"/>
    </i>
    <i r="1">
      <x v="14"/>
    </i>
    <i r="1">
      <x v="15"/>
    </i>
    <i r="1">
      <x v="16"/>
    </i>
    <i r="1">
      <x v="22"/>
    </i>
    <i r="1">
      <x v="23"/>
    </i>
    <i r="1">
      <x v="24"/>
    </i>
    <i r="1">
      <x v="25"/>
    </i>
    <i r="1">
      <x v="28"/>
    </i>
    <i r="1">
      <x v="31"/>
    </i>
    <i r="1">
      <x v="34"/>
    </i>
    <i r="1">
      <x v="41"/>
    </i>
    <i r="1">
      <x v="44"/>
    </i>
    <i r="1">
      <x v="45"/>
    </i>
    <i r="1">
      <x v="49"/>
    </i>
    <i>
      <x v="3"/>
    </i>
    <i r="1">
      <x v="6"/>
    </i>
    <i r="1">
      <x v="12"/>
    </i>
    <i r="1">
      <x v="13"/>
    </i>
    <i r="1">
      <x v="18"/>
    </i>
    <i r="1">
      <x v="35"/>
    </i>
    <i r="1">
      <x v="42"/>
    </i>
    <i r="1">
      <x v="47"/>
    </i>
    <i r="1">
      <x v="48"/>
    </i>
    <i r="1">
      <x v="61"/>
    </i>
    <i>
      <x v="4"/>
    </i>
    <i r="1">
      <x/>
    </i>
    <i r="1">
      <x v="9"/>
    </i>
    <i r="1">
      <x v="19"/>
    </i>
    <i r="1">
      <x v="20"/>
    </i>
    <i r="1">
      <x v="21"/>
    </i>
    <i r="1">
      <x v="26"/>
    </i>
    <i r="1">
      <x v="29"/>
    </i>
    <i r="1">
      <x v="30"/>
    </i>
    <i r="1">
      <x v="37"/>
    </i>
    <i r="1">
      <x v="56"/>
    </i>
    <i>
      <x v="5"/>
    </i>
    <i r="1">
      <x v="4"/>
    </i>
    <i r="1">
      <x v="11"/>
    </i>
    <i r="1">
      <x v="13"/>
    </i>
    <i r="1">
      <x v="32"/>
    </i>
    <i r="1">
      <x v="36"/>
    </i>
    <i r="1">
      <x v="38"/>
    </i>
    <i r="1">
      <x v="39"/>
    </i>
    <i r="1">
      <x v="43"/>
    </i>
    <i r="1">
      <x v="46"/>
    </i>
    <i r="1">
      <x v="48"/>
    </i>
    <i>
      <x v="6"/>
    </i>
    <i r="1">
      <x v="57"/>
    </i>
    <i r="1">
      <x v="58"/>
    </i>
    <i r="1">
      <x v="59"/>
    </i>
    <i r="1">
      <x v="60"/>
    </i>
    <i t="grand">
      <x/>
    </i>
  </rowItems>
  <colItems count="1">
    <i/>
  </colItems>
  <dataFields count="1">
    <dataField name="Sum of Dr Hours Per Month" fld="7" baseField="1" baseItem="0"/>
  </dataFields>
  <formats count="7">
    <format dxfId="6">
      <pivotArea outline="0" collapsedLevelsAreSubtotals="1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dataOnly="0" labelOnly="1" grandRow="1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P8:W85" firstHeaderRow="0" firstDataRow="1" firstDataCol="1"/>
  <pivotFields count="10">
    <pivotField axis="axisRow" showAll="0">
      <items count="63">
        <item x="47"/>
        <item x="26"/>
        <item x="19"/>
        <item x="29"/>
        <item x="15"/>
        <item x="32"/>
        <item x="5"/>
        <item x="24"/>
        <item x="17"/>
        <item x="51"/>
        <item x="31"/>
        <item x="9"/>
        <item x="1"/>
        <item x="2"/>
        <item x="37"/>
        <item x="38"/>
        <item x="36"/>
        <item x="20"/>
        <item x="7"/>
        <item x="52"/>
        <item x="53"/>
        <item x="55"/>
        <item x="34"/>
        <item x="35"/>
        <item x="18"/>
        <item x="40"/>
        <item x="50"/>
        <item x="22"/>
        <item x="44"/>
        <item x="54"/>
        <item x="56"/>
        <item x="41"/>
        <item x="10"/>
        <item x="23"/>
        <item x="39"/>
        <item x="3"/>
        <item x="13"/>
        <item x="48"/>
        <item x="11"/>
        <item x="12"/>
        <item x="30"/>
        <item x="45"/>
        <item x="4"/>
        <item x="14"/>
        <item x="42"/>
        <item x="43"/>
        <item x="8"/>
        <item x="0"/>
        <item x="6"/>
        <item x="33"/>
        <item x="25"/>
        <item x="21"/>
        <item x="28"/>
        <item x="27"/>
        <item x="16"/>
        <item x="46"/>
        <item x="49"/>
        <item x="57"/>
        <item x="58"/>
        <item x="59"/>
        <item x="60"/>
        <item x="61"/>
        <item t="default"/>
      </items>
    </pivotField>
    <pivotField axis="axisRow" showAll="0">
      <items count="8">
        <item x="4"/>
        <item x="2"/>
        <item x="3"/>
        <item x="0"/>
        <item x="5"/>
        <item x="1"/>
        <item x="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</pivotFields>
  <rowFields count="2">
    <field x="1"/>
    <field x="0"/>
  </rowFields>
  <rowItems count="77">
    <i>
      <x/>
    </i>
    <i r="1">
      <x v="55"/>
    </i>
    <i>
      <x v="1"/>
    </i>
    <i r="1">
      <x v="1"/>
    </i>
    <i r="1">
      <x v="2"/>
    </i>
    <i r="1">
      <x v="3"/>
    </i>
    <i r="1">
      <x v="7"/>
    </i>
    <i r="1">
      <x v="8"/>
    </i>
    <i r="1">
      <x v="17"/>
    </i>
    <i r="1">
      <x v="24"/>
    </i>
    <i r="1">
      <x v="27"/>
    </i>
    <i r="1">
      <x v="33"/>
    </i>
    <i r="1">
      <x v="40"/>
    </i>
    <i r="1">
      <x v="46"/>
    </i>
    <i r="1">
      <x v="48"/>
    </i>
    <i r="1">
      <x v="50"/>
    </i>
    <i r="1">
      <x v="51"/>
    </i>
    <i r="1">
      <x v="52"/>
    </i>
    <i r="1">
      <x v="53"/>
    </i>
    <i r="1">
      <x v="54"/>
    </i>
    <i>
      <x v="2"/>
    </i>
    <i r="1">
      <x v="2"/>
    </i>
    <i r="1">
      <x v="5"/>
    </i>
    <i r="1">
      <x v="10"/>
    </i>
    <i r="1">
      <x v="13"/>
    </i>
    <i r="1">
      <x v="14"/>
    </i>
    <i r="1">
      <x v="15"/>
    </i>
    <i r="1">
      <x v="16"/>
    </i>
    <i r="1">
      <x v="22"/>
    </i>
    <i r="1">
      <x v="23"/>
    </i>
    <i r="1">
      <x v="24"/>
    </i>
    <i r="1">
      <x v="25"/>
    </i>
    <i r="1">
      <x v="28"/>
    </i>
    <i r="1">
      <x v="31"/>
    </i>
    <i r="1">
      <x v="34"/>
    </i>
    <i r="1">
      <x v="41"/>
    </i>
    <i r="1">
      <x v="44"/>
    </i>
    <i r="1">
      <x v="45"/>
    </i>
    <i r="1">
      <x v="49"/>
    </i>
    <i>
      <x v="3"/>
    </i>
    <i r="1">
      <x v="6"/>
    </i>
    <i r="1">
      <x v="12"/>
    </i>
    <i r="1">
      <x v="13"/>
    </i>
    <i r="1">
      <x v="18"/>
    </i>
    <i r="1">
      <x v="35"/>
    </i>
    <i r="1">
      <x v="42"/>
    </i>
    <i r="1">
      <x v="47"/>
    </i>
    <i r="1">
      <x v="48"/>
    </i>
    <i r="1">
      <x v="61"/>
    </i>
    <i>
      <x v="4"/>
    </i>
    <i r="1">
      <x/>
    </i>
    <i r="1">
      <x v="9"/>
    </i>
    <i r="1">
      <x v="19"/>
    </i>
    <i r="1">
      <x v="20"/>
    </i>
    <i r="1">
      <x v="21"/>
    </i>
    <i r="1">
      <x v="26"/>
    </i>
    <i r="1">
      <x v="29"/>
    </i>
    <i r="1">
      <x v="30"/>
    </i>
    <i r="1">
      <x v="37"/>
    </i>
    <i r="1">
      <x v="56"/>
    </i>
    <i>
      <x v="5"/>
    </i>
    <i r="1">
      <x v="4"/>
    </i>
    <i r="1">
      <x v="11"/>
    </i>
    <i r="1">
      <x v="13"/>
    </i>
    <i r="1">
      <x v="32"/>
    </i>
    <i r="1">
      <x v="36"/>
    </i>
    <i r="1">
      <x v="38"/>
    </i>
    <i r="1">
      <x v="39"/>
    </i>
    <i r="1">
      <x v="43"/>
    </i>
    <i r="1">
      <x v="46"/>
    </i>
    <i r="1">
      <x v="48"/>
    </i>
    <i>
      <x v="6"/>
    </i>
    <i r="1">
      <x v="57"/>
    </i>
    <i r="1">
      <x v="58"/>
    </i>
    <i r="1">
      <x v="59"/>
    </i>
    <i r="1">
      <x v="6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OCC Health Nurses" fld="2" baseField="0" baseItem="0"/>
    <dataField name="Sum of Primary Health Nurse" fld="3" baseField="0" baseItem="0"/>
    <dataField name="Sum of Enrolled Nurse/_x000a_Admini_x000a_strator" fld="4" baseField="0" baseItem="0"/>
    <dataField name="Sum of Case Managers" fld="5" baseField="0" baseItem="0"/>
    <dataField name="Sum of Paramedics" fld="6" baseField="0" baseItem="0"/>
    <dataField name="Count of Driver" fld="8" subtotal="count" baseField="0" baseItem="0"/>
    <dataField name="Sum of Unit Manager" fld="9" baseField="0" baseItem="0"/>
  </dataFields>
  <formats count="14">
    <format dxfId="2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1">
      <pivotArea field="1" type="button" dataOnly="0" labelOnly="1" outline="0" axis="axisRow" fieldPosition="0"/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Row="1" outline="0" fieldPosition="0"/>
    </format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3"/>
  <sheetViews>
    <sheetView showGridLines="0" tabSelected="1" workbookViewId="0">
      <selection activeCell="C9" sqref="C9"/>
    </sheetView>
  </sheetViews>
  <sheetFormatPr defaultRowHeight="28.5" customHeight="1" x14ac:dyDescent="0.2"/>
  <cols>
    <col min="1" max="1" width="9.140625" style="32"/>
    <col min="2" max="2" width="19.7109375" style="32" customWidth="1"/>
    <col min="3" max="3" width="104.28515625" style="32" customWidth="1"/>
    <col min="4" max="4" width="18.28515625" style="32" bestFit="1" customWidth="1"/>
    <col min="5" max="16384" width="9.140625" style="32"/>
  </cols>
  <sheetData>
    <row r="4" spans="2:6" ht="28.5" customHeight="1" x14ac:dyDescent="0.2">
      <c r="B4" s="93" t="s">
        <v>510</v>
      </c>
      <c r="C4" s="94"/>
      <c r="D4" s="31"/>
      <c r="E4" s="31"/>
      <c r="F4" s="31"/>
    </row>
    <row r="5" spans="2:6" ht="9.75" customHeight="1" x14ac:dyDescent="0.2"/>
    <row r="6" spans="2:6" ht="28.5" customHeight="1" x14ac:dyDescent="0.2">
      <c r="B6" s="28" t="s">
        <v>650</v>
      </c>
      <c r="C6" s="29"/>
    </row>
    <row r="7" spans="2:6" ht="28.5" customHeight="1" x14ac:dyDescent="0.2">
      <c r="B7" s="95"/>
      <c r="C7" s="30" t="s">
        <v>642</v>
      </c>
    </row>
    <row r="8" spans="2:6" ht="28.5" customHeight="1" x14ac:dyDescent="0.2">
      <c r="B8" s="96"/>
      <c r="C8" s="26" t="s">
        <v>649</v>
      </c>
    </row>
    <row r="9" spans="2:6" ht="28.5" customHeight="1" x14ac:dyDescent="0.2">
      <c r="B9" s="96"/>
      <c r="C9" s="25" t="s">
        <v>643</v>
      </c>
    </row>
    <row r="10" spans="2:6" ht="28.5" customHeight="1" x14ac:dyDescent="0.2">
      <c r="B10" s="96"/>
      <c r="C10" s="27" t="s">
        <v>644</v>
      </c>
    </row>
    <row r="11" spans="2:6" ht="28.5" customHeight="1" x14ac:dyDescent="0.2">
      <c r="B11" s="97"/>
      <c r="C11" s="25" t="s">
        <v>645</v>
      </c>
    </row>
    <row r="12" spans="2:6" ht="42.75" customHeight="1" x14ac:dyDescent="0.2">
      <c r="B12" s="22">
        <v>1</v>
      </c>
      <c r="C12" s="23" t="s">
        <v>647</v>
      </c>
    </row>
    <row r="13" spans="2:6" ht="48" customHeight="1" x14ac:dyDescent="0.2">
      <c r="B13" s="24">
        <v>2</v>
      </c>
      <c r="C13" s="25" t="s">
        <v>648</v>
      </c>
      <c r="D13" s="33" t="s">
        <v>646</v>
      </c>
    </row>
  </sheetData>
  <sheetProtection algorithmName="SHA-512" hashValue="H0/Kz0eJ2fAsItsg9LNWKgTa368L0DUKTapblrHL24RBySKMVpqtWnjeBNAXAItByDZXam2XNv9sD4JEQy0Piw==" saltValue="pZxL+zUZYH3v5QrC/I/crA==" spinCount="100000" sheet="1" objects="1" scenarios="1"/>
  <mergeCells count="2">
    <mergeCell ref="B4:C4"/>
    <mergeCell ref="B7:B1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19"/>
  <sheetViews>
    <sheetView showGridLines="0" zoomScaleNormal="100" workbookViewId="0">
      <selection activeCell="D419" sqref="D419"/>
    </sheetView>
  </sheetViews>
  <sheetFormatPr defaultRowHeight="12.75" x14ac:dyDescent="0.2"/>
  <cols>
    <col min="1" max="1" width="9.140625" style="34"/>
    <col min="2" max="2" width="20.85546875" style="34" customWidth="1"/>
    <col min="3" max="3" width="52.7109375" style="34" customWidth="1"/>
    <col min="4" max="4" width="24.7109375" style="34" customWidth="1"/>
    <col min="5" max="5" width="22.28515625" style="34" customWidth="1"/>
    <col min="6" max="6" width="23.85546875" style="34" customWidth="1"/>
    <col min="7" max="7" width="16" style="34" customWidth="1"/>
    <col min="8" max="8" width="9.140625" style="34"/>
    <col min="9" max="9" width="13" style="34" customWidth="1"/>
    <col min="10" max="16384" width="9.140625" style="34"/>
  </cols>
  <sheetData>
    <row r="3" spans="2:12" ht="12.75" customHeight="1" x14ac:dyDescent="0.2"/>
    <row r="4" spans="2:12" ht="24.75" customHeight="1" x14ac:dyDescent="0.2"/>
    <row r="5" spans="2:12" ht="28.5" customHeight="1" x14ac:dyDescent="0.2">
      <c r="C5" s="35"/>
      <c r="D5" s="35"/>
      <c r="E5" s="98" t="str">
        <f>Instrucuctions!C8</f>
        <v>Bidder Name</v>
      </c>
      <c r="F5" s="98"/>
      <c r="G5" s="35"/>
      <c r="H5" s="35"/>
      <c r="I5" s="35"/>
      <c r="J5" s="35"/>
      <c r="K5" s="35"/>
      <c r="L5" s="35"/>
    </row>
    <row r="6" spans="2:12" s="36" customFormat="1" ht="9" customHeight="1" x14ac:dyDescent="0.2">
      <c r="C6" s="37"/>
      <c r="D6" s="37"/>
      <c r="E6" s="38"/>
      <c r="F6" s="38"/>
      <c r="G6" s="37"/>
      <c r="H6" s="37"/>
      <c r="I6" s="37"/>
      <c r="J6" s="37"/>
      <c r="K6" s="37"/>
      <c r="L6" s="37"/>
    </row>
    <row r="7" spans="2:12" ht="30" customHeight="1" x14ac:dyDescent="0.2">
      <c r="B7" s="118" t="s">
        <v>510</v>
      </c>
      <c r="C7" s="118"/>
      <c r="D7" s="118"/>
      <c r="E7" s="118"/>
      <c r="F7" s="118"/>
      <c r="G7" s="35"/>
      <c r="H7" s="35"/>
      <c r="I7" s="35"/>
      <c r="J7" s="35"/>
      <c r="K7" s="35"/>
      <c r="L7" s="35"/>
    </row>
    <row r="8" spans="2:12" ht="11.25" customHeight="1" x14ac:dyDescent="0.2"/>
    <row r="9" spans="2:12" s="41" customFormat="1" ht="25.5" x14ac:dyDescent="0.25">
      <c r="B9" s="119" t="s">
        <v>65</v>
      </c>
      <c r="C9" s="39" t="s">
        <v>71</v>
      </c>
      <c r="D9" s="40" t="s">
        <v>587</v>
      </c>
      <c r="E9" s="40" t="s">
        <v>499</v>
      </c>
      <c r="F9" s="40" t="s">
        <v>550</v>
      </c>
    </row>
    <row r="10" spans="2:12" ht="18.75" customHeight="1" x14ac:dyDescent="0.2">
      <c r="B10" s="119"/>
      <c r="C10" s="42" t="s">
        <v>10</v>
      </c>
      <c r="D10" s="43">
        <v>83</v>
      </c>
      <c r="E10" s="20"/>
      <c r="F10" s="44">
        <f>D10*E10*36</f>
        <v>0</v>
      </c>
    </row>
    <row r="11" spans="2:12" ht="18.75" customHeight="1" x14ac:dyDescent="0.2">
      <c r="B11" s="119"/>
      <c r="C11" s="42" t="s">
        <v>11</v>
      </c>
      <c r="D11" s="45">
        <v>30</v>
      </c>
      <c r="E11" s="20"/>
      <c r="F11" s="46">
        <f t="shared" ref="F11:F17" si="0">D11*E11*36</f>
        <v>0</v>
      </c>
    </row>
    <row r="12" spans="2:12" ht="18.75" customHeight="1" x14ac:dyDescent="0.2">
      <c r="B12" s="119"/>
      <c r="C12" s="42" t="s">
        <v>66</v>
      </c>
      <c r="D12" s="43">
        <v>43</v>
      </c>
      <c r="E12" s="20"/>
      <c r="F12" s="44">
        <f t="shared" si="0"/>
        <v>0</v>
      </c>
    </row>
    <row r="13" spans="2:12" ht="18.75" customHeight="1" x14ac:dyDescent="0.2">
      <c r="B13" s="119"/>
      <c r="C13" s="42" t="s">
        <v>12</v>
      </c>
      <c r="D13" s="47">
        <v>6</v>
      </c>
      <c r="E13" s="20"/>
      <c r="F13" s="44">
        <f t="shared" si="0"/>
        <v>0</v>
      </c>
    </row>
    <row r="14" spans="2:12" ht="18.75" customHeight="1" x14ac:dyDescent="0.2">
      <c r="B14" s="119"/>
      <c r="C14" s="42" t="s">
        <v>522</v>
      </c>
      <c r="D14" s="47">
        <v>43</v>
      </c>
      <c r="E14" s="20"/>
      <c r="F14" s="44">
        <f t="shared" si="0"/>
        <v>0</v>
      </c>
    </row>
    <row r="15" spans="2:12" ht="18.75" customHeight="1" x14ac:dyDescent="0.2">
      <c r="B15" s="119"/>
      <c r="C15" s="42" t="s">
        <v>14</v>
      </c>
      <c r="D15" s="43">
        <v>30</v>
      </c>
      <c r="E15" s="20"/>
      <c r="F15" s="44">
        <f t="shared" si="0"/>
        <v>0</v>
      </c>
    </row>
    <row r="16" spans="2:12" ht="18.75" customHeight="1" x14ac:dyDescent="0.2">
      <c r="B16" s="119"/>
      <c r="C16" s="48" t="s">
        <v>532</v>
      </c>
      <c r="D16" s="43">
        <v>4</v>
      </c>
      <c r="E16" s="20"/>
      <c r="F16" s="44">
        <f t="shared" si="0"/>
        <v>0</v>
      </c>
    </row>
    <row r="17" spans="2:9" ht="18.75" customHeight="1" x14ac:dyDescent="0.2">
      <c r="B17" s="119"/>
      <c r="C17" s="42" t="s">
        <v>533</v>
      </c>
      <c r="D17" s="43">
        <v>17</v>
      </c>
      <c r="E17" s="20"/>
      <c r="F17" s="44">
        <f t="shared" si="0"/>
        <v>0</v>
      </c>
      <c r="G17" s="49"/>
    </row>
    <row r="18" spans="2:9" ht="15.75" customHeight="1" thickBot="1" x14ac:dyDescent="0.25">
      <c r="F18" s="50">
        <f>SUM(F10:F17)</f>
        <v>0</v>
      </c>
      <c r="G18" s="36"/>
    </row>
    <row r="19" spans="2:9" ht="13.5" thickTop="1" x14ac:dyDescent="0.2">
      <c r="G19" s="36"/>
    </row>
    <row r="20" spans="2:9" ht="29.25" customHeight="1" x14ac:dyDescent="0.2">
      <c r="B20" s="112" t="s">
        <v>65</v>
      </c>
      <c r="C20" s="39" t="s">
        <v>71</v>
      </c>
      <c r="D20" s="40" t="s">
        <v>588</v>
      </c>
      <c r="E20" s="40" t="s">
        <v>520</v>
      </c>
      <c r="F20" s="40" t="s">
        <v>551</v>
      </c>
      <c r="G20" s="36"/>
    </row>
    <row r="21" spans="2:9" ht="19.5" customHeight="1" x14ac:dyDescent="0.2">
      <c r="B21" s="112"/>
      <c r="C21" s="48" t="s">
        <v>68</v>
      </c>
      <c r="D21" s="43">
        <v>1618</v>
      </c>
      <c r="E21" s="20"/>
      <c r="F21" s="44">
        <f>D21*E21*36</f>
        <v>0</v>
      </c>
      <c r="G21" s="49"/>
    </row>
    <row r="22" spans="2:9" ht="18" customHeight="1" thickBot="1" x14ac:dyDescent="0.25">
      <c r="F22" s="51">
        <f>SUM(F21)</f>
        <v>0</v>
      </c>
      <c r="G22" s="36"/>
    </row>
    <row r="23" spans="2:9" ht="13.5" thickTop="1" x14ac:dyDescent="0.2"/>
    <row r="24" spans="2:9" ht="14.25" customHeight="1" x14ac:dyDescent="0.2">
      <c r="D24" s="52"/>
      <c r="E24" s="52"/>
      <c r="F24" s="52"/>
    </row>
    <row r="25" spans="2:9" ht="30" customHeight="1" x14ac:dyDescent="0.2">
      <c r="B25" s="119" t="s">
        <v>542</v>
      </c>
      <c r="C25" s="53" t="s">
        <v>45</v>
      </c>
      <c r="D25" s="40" t="s">
        <v>540</v>
      </c>
      <c r="E25" s="40" t="s">
        <v>544</v>
      </c>
      <c r="F25" s="40" t="s">
        <v>641</v>
      </c>
      <c r="G25" s="40" t="s">
        <v>552</v>
      </c>
      <c r="I25" s="54"/>
    </row>
    <row r="26" spans="2:9" ht="25.5" customHeight="1" x14ac:dyDescent="0.2">
      <c r="B26" s="119"/>
      <c r="C26" s="55" t="s">
        <v>526</v>
      </c>
      <c r="D26" s="56" t="s">
        <v>541</v>
      </c>
      <c r="E26" s="20"/>
      <c r="F26" s="103">
        <v>12</v>
      </c>
      <c r="G26" s="44">
        <f>1500*E26</f>
        <v>0</v>
      </c>
      <c r="I26" s="57"/>
    </row>
    <row r="27" spans="2:9" ht="25.5" customHeight="1" x14ac:dyDescent="0.2">
      <c r="B27" s="119"/>
      <c r="C27" s="55" t="s">
        <v>534</v>
      </c>
      <c r="D27" s="56" t="s">
        <v>535</v>
      </c>
      <c r="E27" s="20"/>
      <c r="F27" s="103"/>
      <c r="G27" s="44">
        <f>E27*F26</f>
        <v>0</v>
      </c>
      <c r="I27" s="57"/>
    </row>
    <row r="28" spans="2:9" ht="25.5" customHeight="1" x14ac:dyDescent="0.2">
      <c r="B28" s="119"/>
      <c r="C28" s="55" t="s">
        <v>511</v>
      </c>
      <c r="D28" s="56" t="s">
        <v>536</v>
      </c>
      <c r="E28" s="20"/>
      <c r="F28" s="103"/>
      <c r="G28" s="44">
        <f>5*E28*F26</f>
        <v>0</v>
      </c>
      <c r="I28" s="57"/>
    </row>
    <row r="29" spans="2:9" ht="25.5" customHeight="1" x14ac:dyDescent="0.2">
      <c r="B29" s="119"/>
      <c r="C29" s="55" t="s">
        <v>543</v>
      </c>
      <c r="D29" s="56" t="s">
        <v>537</v>
      </c>
      <c r="E29" s="20"/>
      <c r="F29" s="103"/>
      <c r="G29" s="44">
        <f>1200*E29*F26</f>
        <v>0</v>
      </c>
      <c r="I29" s="57"/>
    </row>
    <row r="30" spans="2:9" ht="25.5" customHeight="1" x14ac:dyDescent="0.2">
      <c r="B30" s="119"/>
      <c r="C30" s="55" t="s">
        <v>512</v>
      </c>
      <c r="D30" s="56" t="s">
        <v>538</v>
      </c>
      <c r="E30" s="20"/>
      <c r="F30" s="103"/>
      <c r="G30" s="44">
        <f>80*E30*F26</f>
        <v>0</v>
      </c>
      <c r="I30" s="58"/>
    </row>
    <row r="31" spans="2:9" ht="19.5" customHeight="1" thickBot="1" x14ac:dyDescent="0.25">
      <c r="B31" s="59"/>
      <c r="C31" s="36"/>
      <c r="D31" s="36"/>
      <c r="G31" s="60">
        <f>SUM(G26:G30)</f>
        <v>0</v>
      </c>
      <c r="I31" s="36"/>
    </row>
    <row r="32" spans="2:9" ht="19.5" customHeight="1" thickTop="1" thickBot="1" x14ac:dyDescent="0.25">
      <c r="B32" s="59"/>
      <c r="D32" s="36"/>
      <c r="E32" s="61" t="s">
        <v>549</v>
      </c>
      <c r="G32" s="60">
        <f>G31*3</f>
        <v>0</v>
      </c>
      <c r="H32" s="49"/>
    </row>
    <row r="33" spans="2:7" ht="10.5" customHeight="1" thickTop="1" x14ac:dyDescent="0.2">
      <c r="B33" s="59"/>
      <c r="C33" s="36"/>
      <c r="D33" s="36"/>
      <c r="E33" s="36"/>
      <c r="F33" s="36"/>
    </row>
    <row r="34" spans="2:7" ht="39.75" customHeight="1" x14ac:dyDescent="0.2">
      <c r="B34" s="119" t="s">
        <v>44</v>
      </c>
      <c r="C34" s="39" t="s">
        <v>45</v>
      </c>
      <c r="D34" s="40" t="s">
        <v>513</v>
      </c>
      <c r="E34" s="40" t="s">
        <v>515</v>
      </c>
      <c r="F34" s="40" t="s">
        <v>551</v>
      </c>
    </row>
    <row r="35" spans="2:7" ht="21" customHeight="1" x14ac:dyDescent="0.2">
      <c r="B35" s="119"/>
      <c r="C35" s="62" t="s">
        <v>527</v>
      </c>
      <c r="D35" s="43">
        <v>2500</v>
      </c>
      <c r="E35" s="20"/>
      <c r="F35" s="44">
        <f>D35*E35*36</f>
        <v>0</v>
      </c>
      <c r="G35" s="49"/>
    </row>
    <row r="36" spans="2:7" ht="28.5" customHeight="1" x14ac:dyDescent="0.2">
      <c r="B36" s="119"/>
      <c r="C36" s="53" t="s">
        <v>45</v>
      </c>
      <c r="D36" s="40" t="s">
        <v>548</v>
      </c>
      <c r="E36" s="40" t="s">
        <v>547</v>
      </c>
      <c r="F36" s="40" t="s">
        <v>551</v>
      </c>
      <c r="G36" s="36"/>
    </row>
    <row r="37" spans="2:7" ht="18.75" customHeight="1" x14ac:dyDescent="0.2">
      <c r="B37" s="119"/>
      <c r="C37" s="63" t="s">
        <v>528</v>
      </c>
      <c r="D37" s="43">
        <v>365</v>
      </c>
      <c r="E37" s="20"/>
      <c r="F37" s="44">
        <f>D37*E37</f>
        <v>0</v>
      </c>
      <c r="G37" s="36"/>
    </row>
    <row r="38" spans="2:7" ht="18.75" customHeight="1" x14ac:dyDescent="0.2">
      <c r="B38" s="119"/>
      <c r="C38" s="63" t="s">
        <v>590</v>
      </c>
      <c r="D38" s="43">
        <v>365</v>
      </c>
      <c r="E38" s="20"/>
      <c r="F38" s="44">
        <f t="shared" ref="F38:F40" si="1">D38*E38*356</f>
        <v>0</v>
      </c>
      <c r="G38" s="49"/>
    </row>
    <row r="39" spans="2:7" ht="18.75" customHeight="1" x14ac:dyDescent="0.2">
      <c r="B39" s="119"/>
      <c r="C39" s="63" t="s">
        <v>529</v>
      </c>
      <c r="D39" s="43">
        <v>365</v>
      </c>
      <c r="E39" s="20"/>
      <c r="F39" s="44">
        <f t="shared" si="1"/>
        <v>0</v>
      </c>
      <c r="G39" s="36"/>
    </row>
    <row r="40" spans="2:7" ht="18.75" customHeight="1" x14ac:dyDescent="0.2">
      <c r="B40" s="119"/>
      <c r="C40" s="64" t="s">
        <v>521</v>
      </c>
      <c r="D40" s="43">
        <v>365</v>
      </c>
      <c r="E40" s="20"/>
      <c r="F40" s="44">
        <f t="shared" si="1"/>
        <v>0</v>
      </c>
      <c r="G40" s="36"/>
    </row>
    <row r="41" spans="2:7" ht="9.75" customHeight="1" x14ac:dyDescent="0.2">
      <c r="B41" s="119"/>
      <c r="C41" s="65"/>
      <c r="D41" s="66"/>
      <c r="E41" s="67"/>
      <c r="F41" s="67"/>
      <c r="G41" s="36"/>
    </row>
    <row r="42" spans="2:7" ht="28.5" customHeight="1" x14ac:dyDescent="0.2">
      <c r="B42" s="119"/>
      <c r="C42" s="53" t="s">
        <v>45</v>
      </c>
      <c r="D42" s="40" t="s">
        <v>516</v>
      </c>
      <c r="E42" s="40" t="s">
        <v>73</v>
      </c>
      <c r="F42" s="40" t="s">
        <v>551</v>
      </c>
      <c r="G42" s="36"/>
    </row>
    <row r="43" spans="2:7" ht="19.5" customHeight="1" x14ac:dyDescent="0.2">
      <c r="B43" s="119"/>
      <c r="C43" s="68" t="s">
        <v>46</v>
      </c>
      <c r="D43" s="69">
        <v>70</v>
      </c>
      <c r="E43" s="20"/>
      <c r="F43" s="44">
        <f>D43*E43*36</f>
        <v>0</v>
      </c>
      <c r="G43" s="36"/>
    </row>
    <row r="44" spans="2:7" ht="19.5" customHeight="1" x14ac:dyDescent="0.2">
      <c r="B44" s="119"/>
      <c r="C44" s="68" t="s">
        <v>591</v>
      </c>
      <c r="D44" s="69">
        <v>40</v>
      </c>
      <c r="E44" s="20"/>
      <c r="F44" s="44">
        <f t="shared" ref="F44:F46" si="2">D44*E44*36</f>
        <v>0</v>
      </c>
      <c r="G44" s="49"/>
    </row>
    <row r="45" spans="2:7" ht="19.5" customHeight="1" x14ac:dyDescent="0.2">
      <c r="B45" s="119"/>
      <c r="C45" s="68" t="s">
        <v>50</v>
      </c>
      <c r="D45" s="69">
        <v>50</v>
      </c>
      <c r="E45" s="20"/>
      <c r="F45" s="44">
        <f t="shared" si="2"/>
        <v>0</v>
      </c>
      <c r="G45" s="36"/>
    </row>
    <row r="46" spans="2:7" ht="19.5" customHeight="1" x14ac:dyDescent="0.2">
      <c r="B46" s="119"/>
      <c r="C46" s="68" t="s">
        <v>517</v>
      </c>
      <c r="D46" s="69">
        <v>80</v>
      </c>
      <c r="E46" s="20"/>
      <c r="F46" s="44">
        <f t="shared" si="2"/>
        <v>0</v>
      </c>
      <c r="G46" s="36"/>
    </row>
    <row r="47" spans="2:7" ht="11.25" customHeight="1" x14ac:dyDescent="0.2">
      <c r="B47" s="119"/>
      <c r="C47" s="70"/>
      <c r="D47" s="70"/>
      <c r="E47" s="70"/>
      <c r="F47" s="70"/>
    </row>
    <row r="48" spans="2:7" ht="27" customHeight="1" x14ac:dyDescent="0.2">
      <c r="B48" s="119"/>
      <c r="C48" s="53" t="s">
        <v>45</v>
      </c>
      <c r="D48" s="40" t="s">
        <v>518</v>
      </c>
      <c r="E48" s="40" t="s">
        <v>74</v>
      </c>
      <c r="F48" s="40" t="s">
        <v>551</v>
      </c>
    </row>
    <row r="49" spans="2:7" ht="18" customHeight="1" x14ac:dyDescent="0.2">
      <c r="B49" s="119"/>
      <c r="C49" s="68" t="s">
        <v>524</v>
      </c>
      <c r="D49" s="43">
        <v>2000</v>
      </c>
      <c r="E49" s="20"/>
      <c r="F49" s="44">
        <f>D49*E49*36</f>
        <v>0</v>
      </c>
    </row>
    <row r="50" spans="2:7" ht="18" customHeight="1" x14ac:dyDescent="0.2">
      <c r="B50" s="119"/>
      <c r="C50" s="68" t="s">
        <v>525</v>
      </c>
      <c r="D50" s="43">
        <v>2500</v>
      </c>
      <c r="E50" s="20"/>
      <c r="F50" s="44">
        <f t="shared" ref="F50:F53" si="3">D50*E50*36</f>
        <v>0</v>
      </c>
    </row>
    <row r="51" spans="2:7" ht="18" customHeight="1" x14ac:dyDescent="0.2">
      <c r="B51" s="119"/>
      <c r="C51" s="68" t="s">
        <v>48</v>
      </c>
      <c r="D51" s="43">
        <v>20</v>
      </c>
      <c r="E51" s="20"/>
      <c r="F51" s="44">
        <f t="shared" si="3"/>
        <v>0</v>
      </c>
      <c r="G51" s="49"/>
    </row>
    <row r="52" spans="2:7" ht="18" customHeight="1" x14ac:dyDescent="0.2">
      <c r="B52" s="119"/>
      <c r="C52" s="68" t="s">
        <v>49</v>
      </c>
      <c r="D52" s="43">
        <v>50</v>
      </c>
      <c r="E52" s="20"/>
      <c r="F52" s="44">
        <f t="shared" si="3"/>
        <v>0</v>
      </c>
      <c r="G52" s="36"/>
    </row>
    <row r="53" spans="2:7" ht="18" customHeight="1" x14ac:dyDescent="0.2">
      <c r="B53" s="119"/>
      <c r="C53" s="68" t="s">
        <v>47</v>
      </c>
      <c r="D53" s="43">
        <v>150</v>
      </c>
      <c r="E53" s="20"/>
      <c r="F53" s="44">
        <f t="shared" si="3"/>
        <v>0</v>
      </c>
      <c r="G53" s="36"/>
    </row>
    <row r="54" spans="2:7" ht="10.5" customHeight="1" x14ac:dyDescent="0.2">
      <c r="B54" s="119"/>
      <c r="C54" s="65"/>
      <c r="D54" s="66"/>
      <c r="E54" s="67"/>
      <c r="F54" s="67"/>
      <c r="G54" s="36"/>
    </row>
    <row r="55" spans="2:7" ht="29.25" customHeight="1" x14ac:dyDescent="0.2">
      <c r="B55" s="119"/>
      <c r="C55" s="53" t="s">
        <v>45</v>
      </c>
      <c r="D55" s="40" t="s">
        <v>518</v>
      </c>
      <c r="E55" s="40" t="s">
        <v>491</v>
      </c>
      <c r="F55" s="40" t="s">
        <v>551</v>
      </c>
      <c r="G55" s="36"/>
    </row>
    <row r="56" spans="2:7" ht="18.75" customHeight="1" x14ac:dyDescent="0.2">
      <c r="B56" s="119"/>
      <c r="C56" s="62" t="s">
        <v>519</v>
      </c>
      <c r="D56" s="43">
        <v>80</v>
      </c>
      <c r="E56" s="20"/>
      <c r="F56" s="44">
        <f>D56*E56*36</f>
        <v>0</v>
      </c>
      <c r="G56" s="36"/>
    </row>
    <row r="57" spans="2:7" ht="18.75" customHeight="1" x14ac:dyDescent="0.2">
      <c r="B57" s="119"/>
      <c r="C57" s="62" t="s">
        <v>530</v>
      </c>
      <c r="D57" s="43">
        <v>4500</v>
      </c>
      <c r="E57" s="20"/>
      <c r="F57" s="44">
        <f t="shared" ref="F57:F59" si="4">D57*E57*36</f>
        <v>0</v>
      </c>
      <c r="G57" s="36"/>
    </row>
    <row r="58" spans="2:7" ht="18.75" customHeight="1" x14ac:dyDescent="0.2">
      <c r="B58" s="119"/>
      <c r="C58" s="62" t="s">
        <v>531</v>
      </c>
      <c r="D58" s="43">
        <v>4500</v>
      </c>
      <c r="E58" s="20"/>
      <c r="F58" s="44">
        <f t="shared" si="4"/>
        <v>0</v>
      </c>
      <c r="G58" s="49"/>
    </row>
    <row r="59" spans="2:7" ht="18.75" customHeight="1" x14ac:dyDescent="0.2">
      <c r="B59" s="119"/>
      <c r="C59" s="62" t="s">
        <v>51</v>
      </c>
      <c r="D59" s="43">
        <v>300</v>
      </c>
      <c r="E59" s="20"/>
      <c r="F59" s="44">
        <f t="shared" si="4"/>
        <v>0</v>
      </c>
    </row>
    <row r="60" spans="2:7" ht="18.75" customHeight="1" thickBot="1" x14ac:dyDescent="0.25">
      <c r="F60" s="51">
        <f>SUM(F34:F59)</f>
        <v>0</v>
      </c>
    </row>
    <row r="61" spans="2:7" ht="18.75" customHeight="1" thickTop="1" x14ac:dyDescent="0.25">
      <c r="C61" s="71"/>
      <c r="D61" s="71"/>
    </row>
    <row r="62" spans="2:7" ht="18.75" customHeight="1" x14ac:dyDescent="0.2">
      <c r="B62" s="120" t="s">
        <v>505</v>
      </c>
      <c r="C62" s="120"/>
      <c r="D62" s="120"/>
      <c r="E62" s="120"/>
      <c r="F62" s="120"/>
      <c r="G62" s="31"/>
    </row>
    <row r="63" spans="2:7" ht="30.75" customHeight="1" x14ac:dyDescent="0.2">
      <c r="B63" s="40" t="s">
        <v>492</v>
      </c>
      <c r="C63" s="40" t="s">
        <v>490</v>
      </c>
      <c r="D63" s="40" t="s">
        <v>514</v>
      </c>
      <c r="E63" s="40" t="s">
        <v>501</v>
      </c>
      <c r="F63" s="40" t="s">
        <v>69</v>
      </c>
      <c r="G63" s="72"/>
    </row>
    <row r="64" spans="2:7" ht="30.75" customHeight="1" x14ac:dyDescent="0.2">
      <c r="B64" s="73" t="s">
        <v>76</v>
      </c>
      <c r="C64" s="74" t="s">
        <v>75</v>
      </c>
      <c r="D64" s="75">
        <v>3</v>
      </c>
      <c r="E64" s="20"/>
      <c r="F64" s="44">
        <f>D64*E64*3</f>
        <v>0</v>
      </c>
      <c r="G64" s="76"/>
    </row>
    <row r="65" spans="2:7" ht="30.75" customHeight="1" x14ac:dyDescent="0.2">
      <c r="B65" s="113" t="s">
        <v>508</v>
      </c>
      <c r="C65" s="74" t="s">
        <v>77</v>
      </c>
      <c r="D65" s="75">
        <v>81</v>
      </c>
      <c r="E65" s="20"/>
      <c r="F65" s="44">
        <f t="shared" ref="F65:F128" si="5">D65*E65*3</f>
        <v>0</v>
      </c>
      <c r="G65" s="76"/>
    </row>
    <row r="66" spans="2:7" ht="30.75" customHeight="1" x14ac:dyDescent="0.2">
      <c r="B66" s="114"/>
      <c r="C66" s="74" t="s">
        <v>78</v>
      </c>
      <c r="D66" s="75">
        <v>7.5</v>
      </c>
      <c r="E66" s="20"/>
      <c r="F66" s="44">
        <f t="shared" si="5"/>
        <v>0</v>
      </c>
      <c r="G66" s="76"/>
    </row>
    <row r="67" spans="2:7" ht="30.75" customHeight="1" x14ac:dyDescent="0.2">
      <c r="B67" s="113" t="s">
        <v>80</v>
      </c>
      <c r="C67" s="74" t="s">
        <v>79</v>
      </c>
      <c r="D67" s="75">
        <v>43.5</v>
      </c>
      <c r="E67" s="20"/>
      <c r="F67" s="44">
        <f t="shared" si="5"/>
        <v>0</v>
      </c>
      <c r="G67" s="76"/>
    </row>
    <row r="68" spans="2:7" ht="30.75" customHeight="1" x14ac:dyDescent="0.2">
      <c r="B68" s="114"/>
      <c r="C68" s="74" t="s">
        <v>81</v>
      </c>
      <c r="D68" s="75">
        <v>30</v>
      </c>
      <c r="E68" s="20"/>
      <c r="F68" s="44">
        <f t="shared" si="5"/>
        <v>0</v>
      </c>
      <c r="G68" s="76"/>
    </row>
    <row r="69" spans="2:7" ht="30.75" customHeight="1" x14ac:dyDescent="0.2">
      <c r="B69" s="73" t="s">
        <v>83</v>
      </c>
      <c r="C69" s="74" t="s">
        <v>82</v>
      </c>
      <c r="D69" s="75">
        <v>9</v>
      </c>
      <c r="E69" s="20"/>
      <c r="F69" s="44">
        <f t="shared" si="5"/>
        <v>0</v>
      </c>
      <c r="G69" s="76"/>
    </row>
    <row r="70" spans="2:7" ht="30.75" customHeight="1" x14ac:dyDescent="0.2">
      <c r="B70" s="77" t="s">
        <v>85</v>
      </c>
      <c r="C70" s="74" t="s">
        <v>84</v>
      </c>
      <c r="D70" s="75">
        <v>858</v>
      </c>
      <c r="E70" s="20"/>
      <c r="F70" s="44">
        <f t="shared" si="5"/>
        <v>0</v>
      </c>
      <c r="G70" s="76"/>
    </row>
    <row r="71" spans="2:7" ht="30.75" customHeight="1" x14ac:dyDescent="0.2">
      <c r="B71" s="77" t="s">
        <v>85</v>
      </c>
      <c r="C71" s="74" t="s">
        <v>86</v>
      </c>
      <c r="D71" s="75">
        <v>415.5</v>
      </c>
      <c r="E71" s="20"/>
      <c r="F71" s="44">
        <f t="shared" si="5"/>
        <v>0</v>
      </c>
      <c r="G71" s="76"/>
    </row>
    <row r="72" spans="2:7" ht="30.75" customHeight="1" x14ac:dyDescent="0.2">
      <c r="B72" s="73" t="s">
        <v>88</v>
      </c>
      <c r="C72" s="74" t="s">
        <v>87</v>
      </c>
      <c r="D72" s="75">
        <v>90</v>
      </c>
      <c r="E72" s="20"/>
      <c r="F72" s="44">
        <f t="shared" si="5"/>
        <v>0</v>
      </c>
      <c r="G72" s="76"/>
    </row>
    <row r="73" spans="2:7" ht="30.75" customHeight="1" x14ac:dyDescent="0.2">
      <c r="B73" s="77" t="s">
        <v>91</v>
      </c>
      <c r="C73" s="74" t="s">
        <v>89</v>
      </c>
      <c r="D73" s="75">
        <v>42</v>
      </c>
      <c r="E73" s="20"/>
      <c r="F73" s="44">
        <f t="shared" si="5"/>
        <v>0</v>
      </c>
      <c r="G73" s="76"/>
    </row>
    <row r="74" spans="2:7" ht="30.75" customHeight="1" x14ac:dyDescent="0.2">
      <c r="B74" s="77" t="s">
        <v>91</v>
      </c>
      <c r="C74" s="74" t="s">
        <v>90</v>
      </c>
      <c r="D74" s="75">
        <v>103.5</v>
      </c>
      <c r="E74" s="20"/>
      <c r="F74" s="44">
        <f t="shared" si="5"/>
        <v>0</v>
      </c>
      <c r="G74" s="76"/>
    </row>
    <row r="75" spans="2:7" ht="30.75" customHeight="1" x14ac:dyDescent="0.2">
      <c r="B75" s="77" t="s">
        <v>91</v>
      </c>
      <c r="C75" s="74" t="s">
        <v>92</v>
      </c>
      <c r="D75" s="75">
        <v>46.5</v>
      </c>
      <c r="E75" s="20"/>
      <c r="F75" s="44">
        <f t="shared" si="5"/>
        <v>0</v>
      </c>
      <c r="G75" s="76"/>
    </row>
    <row r="76" spans="2:7" ht="30.75" customHeight="1" x14ac:dyDescent="0.2">
      <c r="B76" s="77" t="s">
        <v>91</v>
      </c>
      <c r="C76" s="74" t="s">
        <v>93</v>
      </c>
      <c r="D76" s="75">
        <v>52.5</v>
      </c>
      <c r="E76" s="20"/>
      <c r="F76" s="44">
        <f t="shared" si="5"/>
        <v>0</v>
      </c>
      <c r="G76" s="76"/>
    </row>
    <row r="77" spans="2:7" ht="30.75" customHeight="1" x14ac:dyDescent="0.2">
      <c r="B77" s="77" t="s">
        <v>91</v>
      </c>
      <c r="C77" s="74" t="s">
        <v>94</v>
      </c>
      <c r="D77" s="75">
        <v>147</v>
      </c>
      <c r="E77" s="20"/>
      <c r="F77" s="44">
        <f t="shared" si="5"/>
        <v>0</v>
      </c>
      <c r="G77" s="76"/>
    </row>
    <row r="78" spans="2:7" ht="30.75" customHeight="1" x14ac:dyDescent="0.2">
      <c r="B78" s="73" t="s">
        <v>508</v>
      </c>
      <c r="C78" s="74" t="s">
        <v>95</v>
      </c>
      <c r="D78" s="75">
        <v>48</v>
      </c>
      <c r="E78" s="20"/>
      <c r="F78" s="44">
        <f t="shared" si="5"/>
        <v>0</v>
      </c>
      <c r="G78" s="76"/>
    </row>
    <row r="79" spans="2:7" ht="30.75" customHeight="1" x14ac:dyDescent="0.2">
      <c r="B79" s="73" t="s">
        <v>97</v>
      </c>
      <c r="C79" s="74" t="s">
        <v>96</v>
      </c>
      <c r="D79" s="75">
        <v>846</v>
      </c>
      <c r="E79" s="20"/>
      <c r="F79" s="44">
        <f t="shared" si="5"/>
        <v>0</v>
      </c>
      <c r="G79" s="76"/>
    </row>
    <row r="80" spans="2:7" ht="30.75" customHeight="1" x14ac:dyDescent="0.2">
      <c r="B80" s="77" t="s">
        <v>99</v>
      </c>
      <c r="C80" s="74" t="s">
        <v>98</v>
      </c>
      <c r="D80" s="75">
        <v>16.5</v>
      </c>
      <c r="E80" s="20"/>
      <c r="F80" s="44">
        <f t="shared" si="5"/>
        <v>0</v>
      </c>
      <c r="G80" s="76"/>
    </row>
    <row r="81" spans="2:7" ht="30.75" customHeight="1" x14ac:dyDescent="0.2">
      <c r="B81" s="77" t="s">
        <v>99</v>
      </c>
      <c r="C81" s="74" t="s">
        <v>100</v>
      </c>
      <c r="D81" s="75">
        <v>21</v>
      </c>
      <c r="E81" s="20"/>
      <c r="F81" s="44">
        <f t="shared" si="5"/>
        <v>0</v>
      </c>
      <c r="G81" s="76"/>
    </row>
    <row r="82" spans="2:7" ht="30.75" customHeight="1" x14ac:dyDescent="0.2">
      <c r="B82" s="113" t="s">
        <v>102</v>
      </c>
      <c r="C82" s="74" t="s">
        <v>101</v>
      </c>
      <c r="D82" s="75">
        <v>15</v>
      </c>
      <c r="E82" s="20"/>
      <c r="F82" s="44">
        <f t="shared" si="5"/>
        <v>0</v>
      </c>
      <c r="G82" s="76"/>
    </row>
    <row r="83" spans="2:7" ht="30.75" customHeight="1" x14ac:dyDescent="0.2">
      <c r="B83" s="114"/>
      <c r="C83" s="74" t="s">
        <v>103</v>
      </c>
      <c r="D83" s="75">
        <v>15</v>
      </c>
      <c r="E83" s="20"/>
      <c r="F83" s="44">
        <f t="shared" si="5"/>
        <v>0</v>
      </c>
      <c r="G83" s="76"/>
    </row>
    <row r="84" spans="2:7" ht="30.75" customHeight="1" x14ac:dyDescent="0.2">
      <c r="B84" s="77" t="s">
        <v>105</v>
      </c>
      <c r="C84" s="74" t="s">
        <v>104</v>
      </c>
      <c r="D84" s="75">
        <v>1.5</v>
      </c>
      <c r="E84" s="20"/>
      <c r="F84" s="44">
        <f t="shared" si="5"/>
        <v>0</v>
      </c>
      <c r="G84" s="76"/>
    </row>
    <row r="85" spans="2:7" ht="30.75" customHeight="1" x14ac:dyDescent="0.2">
      <c r="B85" s="77" t="s">
        <v>105</v>
      </c>
      <c r="C85" s="74" t="s">
        <v>106</v>
      </c>
      <c r="D85" s="75">
        <v>6</v>
      </c>
      <c r="E85" s="20"/>
      <c r="F85" s="44">
        <f t="shared" si="5"/>
        <v>0</v>
      </c>
      <c r="G85" s="76"/>
    </row>
    <row r="86" spans="2:7" ht="30.75" customHeight="1" x14ac:dyDescent="0.2">
      <c r="B86" s="77" t="s">
        <v>105</v>
      </c>
      <c r="C86" s="74" t="s">
        <v>107</v>
      </c>
      <c r="D86" s="75">
        <v>1.5</v>
      </c>
      <c r="E86" s="20"/>
      <c r="F86" s="44">
        <f t="shared" si="5"/>
        <v>0</v>
      </c>
      <c r="G86" s="76"/>
    </row>
    <row r="87" spans="2:7" ht="30.75" customHeight="1" x14ac:dyDescent="0.2">
      <c r="B87" s="77" t="s">
        <v>105</v>
      </c>
      <c r="C87" s="74" t="s">
        <v>108</v>
      </c>
      <c r="D87" s="75">
        <v>27</v>
      </c>
      <c r="E87" s="20"/>
      <c r="F87" s="44">
        <f t="shared" si="5"/>
        <v>0</v>
      </c>
      <c r="G87" s="76"/>
    </row>
    <row r="88" spans="2:7" ht="30.75" customHeight="1" x14ac:dyDescent="0.2">
      <c r="B88" s="77" t="s">
        <v>105</v>
      </c>
      <c r="C88" s="74" t="s">
        <v>109</v>
      </c>
      <c r="D88" s="75">
        <v>22.5</v>
      </c>
      <c r="E88" s="20"/>
      <c r="F88" s="44">
        <f t="shared" si="5"/>
        <v>0</v>
      </c>
      <c r="G88" s="76"/>
    </row>
    <row r="89" spans="2:7" ht="30.75" customHeight="1" x14ac:dyDescent="0.2">
      <c r="B89" s="77" t="s">
        <v>105</v>
      </c>
      <c r="C89" s="74" t="s">
        <v>110</v>
      </c>
      <c r="D89" s="75">
        <v>1.5</v>
      </c>
      <c r="E89" s="20"/>
      <c r="F89" s="44">
        <f t="shared" si="5"/>
        <v>0</v>
      </c>
      <c r="G89" s="76"/>
    </row>
    <row r="90" spans="2:7" ht="30.75" customHeight="1" x14ac:dyDescent="0.2">
      <c r="B90" s="73" t="s">
        <v>112</v>
      </c>
      <c r="C90" s="74" t="s">
        <v>111</v>
      </c>
      <c r="D90" s="75">
        <v>28.5</v>
      </c>
      <c r="E90" s="20"/>
      <c r="F90" s="44">
        <f t="shared" si="5"/>
        <v>0</v>
      </c>
      <c r="G90" s="76"/>
    </row>
    <row r="91" spans="2:7" ht="30.75" customHeight="1" x14ac:dyDescent="0.2">
      <c r="B91" s="73" t="s">
        <v>508</v>
      </c>
      <c r="C91" s="74" t="s">
        <v>113</v>
      </c>
      <c r="D91" s="75">
        <v>63</v>
      </c>
      <c r="E91" s="20"/>
      <c r="F91" s="44">
        <f t="shared" si="5"/>
        <v>0</v>
      </c>
      <c r="G91" s="76"/>
    </row>
    <row r="92" spans="2:7" ht="30.75" customHeight="1" x14ac:dyDescent="0.2">
      <c r="B92" s="73" t="s">
        <v>115</v>
      </c>
      <c r="C92" s="74" t="s">
        <v>114</v>
      </c>
      <c r="D92" s="75">
        <v>1.5</v>
      </c>
      <c r="E92" s="20"/>
      <c r="F92" s="44">
        <f t="shared" si="5"/>
        <v>0</v>
      </c>
      <c r="G92" s="76"/>
    </row>
    <row r="93" spans="2:7" ht="30.75" customHeight="1" x14ac:dyDescent="0.2">
      <c r="B93" s="73" t="s">
        <v>117</v>
      </c>
      <c r="C93" s="74" t="s">
        <v>116</v>
      </c>
      <c r="D93" s="75">
        <v>4.5</v>
      </c>
      <c r="E93" s="20"/>
      <c r="F93" s="44">
        <f t="shared" si="5"/>
        <v>0</v>
      </c>
      <c r="G93" s="76"/>
    </row>
    <row r="94" spans="2:7" ht="30.75" customHeight="1" x14ac:dyDescent="0.2">
      <c r="B94" s="77" t="s">
        <v>119</v>
      </c>
      <c r="C94" s="74" t="s">
        <v>118</v>
      </c>
      <c r="D94" s="75">
        <v>13.5</v>
      </c>
      <c r="E94" s="20"/>
      <c r="F94" s="44">
        <f t="shared" si="5"/>
        <v>0</v>
      </c>
      <c r="G94" s="76"/>
    </row>
    <row r="95" spans="2:7" ht="30.75" customHeight="1" x14ac:dyDescent="0.2">
      <c r="B95" s="77" t="s">
        <v>119</v>
      </c>
      <c r="C95" s="74" t="s">
        <v>120</v>
      </c>
      <c r="D95" s="75">
        <v>19.5</v>
      </c>
      <c r="E95" s="20"/>
      <c r="F95" s="44">
        <f t="shared" si="5"/>
        <v>0</v>
      </c>
      <c r="G95" s="76"/>
    </row>
    <row r="96" spans="2:7" ht="30.75" customHeight="1" x14ac:dyDescent="0.2">
      <c r="B96" s="77" t="s">
        <v>119</v>
      </c>
      <c r="C96" s="74" t="s">
        <v>121</v>
      </c>
      <c r="D96" s="75">
        <v>4.5</v>
      </c>
      <c r="E96" s="20"/>
      <c r="F96" s="44">
        <f t="shared" si="5"/>
        <v>0</v>
      </c>
      <c r="G96" s="76"/>
    </row>
    <row r="97" spans="2:7" ht="30.75" customHeight="1" x14ac:dyDescent="0.2">
      <c r="B97" s="77" t="s">
        <v>119</v>
      </c>
      <c r="C97" s="74" t="s">
        <v>122</v>
      </c>
      <c r="D97" s="75">
        <v>28.5</v>
      </c>
      <c r="E97" s="20"/>
      <c r="F97" s="44">
        <f t="shared" si="5"/>
        <v>0</v>
      </c>
      <c r="G97" s="76"/>
    </row>
    <row r="98" spans="2:7" ht="30.75" customHeight="1" x14ac:dyDescent="0.2">
      <c r="B98" s="77" t="s">
        <v>119</v>
      </c>
      <c r="C98" s="74" t="s">
        <v>123</v>
      </c>
      <c r="D98" s="75">
        <v>12</v>
      </c>
      <c r="E98" s="20"/>
      <c r="F98" s="44">
        <f t="shared" si="5"/>
        <v>0</v>
      </c>
      <c r="G98" s="76"/>
    </row>
    <row r="99" spans="2:7" ht="30.75" customHeight="1" x14ac:dyDescent="0.2">
      <c r="B99" s="77" t="s">
        <v>125</v>
      </c>
      <c r="C99" s="74" t="s">
        <v>124</v>
      </c>
      <c r="D99" s="75">
        <v>4.5</v>
      </c>
      <c r="E99" s="20"/>
      <c r="F99" s="44">
        <f t="shared" si="5"/>
        <v>0</v>
      </c>
      <c r="G99" s="76"/>
    </row>
    <row r="100" spans="2:7" ht="30.75" customHeight="1" x14ac:dyDescent="0.2">
      <c r="B100" s="77" t="s">
        <v>125</v>
      </c>
      <c r="C100" s="74" t="s">
        <v>126</v>
      </c>
      <c r="D100" s="75">
        <v>1.5</v>
      </c>
      <c r="E100" s="20"/>
      <c r="F100" s="44">
        <f t="shared" si="5"/>
        <v>0</v>
      </c>
      <c r="G100" s="76"/>
    </row>
    <row r="101" spans="2:7" ht="30.75" customHeight="1" x14ac:dyDescent="0.2">
      <c r="B101" s="77" t="s">
        <v>125</v>
      </c>
      <c r="C101" s="74" t="s">
        <v>127</v>
      </c>
      <c r="D101" s="75">
        <v>22.5</v>
      </c>
      <c r="E101" s="20"/>
      <c r="F101" s="44">
        <f t="shared" si="5"/>
        <v>0</v>
      </c>
      <c r="G101" s="76"/>
    </row>
    <row r="102" spans="2:7" ht="30.75" customHeight="1" x14ac:dyDescent="0.2">
      <c r="B102" s="77" t="s">
        <v>125</v>
      </c>
      <c r="C102" s="74" t="s">
        <v>128</v>
      </c>
      <c r="D102" s="75">
        <v>12</v>
      </c>
      <c r="E102" s="20"/>
      <c r="F102" s="44">
        <f t="shared" si="5"/>
        <v>0</v>
      </c>
      <c r="G102" s="76"/>
    </row>
    <row r="103" spans="2:7" ht="30.75" customHeight="1" x14ac:dyDescent="0.2">
      <c r="B103" s="73" t="s">
        <v>130</v>
      </c>
      <c r="C103" s="74" t="s">
        <v>129</v>
      </c>
      <c r="D103" s="75">
        <v>99</v>
      </c>
      <c r="E103" s="20"/>
      <c r="F103" s="44">
        <f t="shared" si="5"/>
        <v>0</v>
      </c>
      <c r="G103" s="76"/>
    </row>
    <row r="104" spans="2:7" ht="30.75" customHeight="1" x14ac:dyDescent="0.2">
      <c r="B104" s="77" t="s">
        <v>132</v>
      </c>
      <c r="C104" s="74" t="s">
        <v>131</v>
      </c>
      <c r="D104" s="75">
        <v>1.5</v>
      </c>
      <c r="E104" s="20"/>
      <c r="F104" s="44">
        <f t="shared" si="5"/>
        <v>0</v>
      </c>
      <c r="G104" s="76"/>
    </row>
    <row r="105" spans="2:7" ht="30.75" customHeight="1" x14ac:dyDescent="0.2">
      <c r="B105" s="77" t="s">
        <v>132</v>
      </c>
      <c r="C105" s="74" t="s">
        <v>133</v>
      </c>
      <c r="D105" s="75">
        <v>4.5</v>
      </c>
      <c r="E105" s="20"/>
      <c r="F105" s="44">
        <f t="shared" si="5"/>
        <v>0</v>
      </c>
      <c r="G105" s="76"/>
    </row>
    <row r="106" spans="2:7" ht="30.75" customHeight="1" x14ac:dyDescent="0.2">
      <c r="B106" s="77" t="s">
        <v>132</v>
      </c>
      <c r="C106" s="74" t="s">
        <v>134</v>
      </c>
      <c r="D106" s="75">
        <v>1.5</v>
      </c>
      <c r="E106" s="20"/>
      <c r="F106" s="44">
        <f t="shared" si="5"/>
        <v>0</v>
      </c>
      <c r="G106" s="76"/>
    </row>
    <row r="107" spans="2:7" ht="30.75" customHeight="1" x14ac:dyDescent="0.2">
      <c r="B107" s="77" t="s">
        <v>132</v>
      </c>
      <c r="C107" s="74" t="s">
        <v>135</v>
      </c>
      <c r="D107" s="75">
        <v>21</v>
      </c>
      <c r="E107" s="20"/>
      <c r="F107" s="44">
        <f t="shared" si="5"/>
        <v>0</v>
      </c>
      <c r="G107" s="76"/>
    </row>
    <row r="108" spans="2:7" ht="30.75" customHeight="1" x14ac:dyDescent="0.2">
      <c r="B108" s="73" t="s">
        <v>137</v>
      </c>
      <c r="C108" s="74" t="s">
        <v>136</v>
      </c>
      <c r="D108" s="75">
        <v>27</v>
      </c>
      <c r="E108" s="20"/>
      <c r="F108" s="44">
        <f t="shared" si="5"/>
        <v>0</v>
      </c>
      <c r="G108" s="76"/>
    </row>
    <row r="109" spans="2:7" ht="30.75" customHeight="1" x14ac:dyDescent="0.2">
      <c r="B109" s="73" t="s">
        <v>139</v>
      </c>
      <c r="C109" s="74" t="s">
        <v>138</v>
      </c>
      <c r="D109" s="75">
        <v>9</v>
      </c>
      <c r="E109" s="20"/>
      <c r="F109" s="44">
        <f t="shared" si="5"/>
        <v>0</v>
      </c>
      <c r="G109" s="76"/>
    </row>
    <row r="110" spans="2:7" ht="30.75" customHeight="1" x14ac:dyDescent="0.2">
      <c r="B110" s="73" t="s">
        <v>141</v>
      </c>
      <c r="C110" s="74" t="s">
        <v>140</v>
      </c>
      <c r="D110" s="75">
        <v>27</v>
      </c>
      <c r="E110" s="20"/>
      <c r="F110" s="44">
        <f t="shared" si="5"/>
        <v>0</v>
      </c>
      <c r="G110" s="76"/>
    </row>
    <row r="111" spans="2:7" ht="30.75" customHeight="1" x14ac:dyDescent="0.2">
      <c r="B111" s="73" t="s">
        <v>508</v>
      </c>
      <c r="C111" s="74" t="s">
        <v>142</v>
      </c>
      <c r="D111" s="75">
        <v>7.5</v>
      </c>
      <c r="E111" s="20"/>
      <c r="F111" s="44">
        <f t="shared" si="5"/>
        <v>0</v>
      </c>
      <c r="G111" s="76"/>
    </row>
    <row r="112" spans="2:7" ht="30.75" customHeight="1" x14ac:dyDescent="0.2">
      <c r="B112" s="73" t="s">
        <v>144</v>
      </c>
      <c r="C112" s="74" t="s">
        <v>143</v>
      </c>
      <c r="D112" s="75">
        <v>1.5</v>
      </c>
      <c r="E112" s="20"/>
      <c r="F112" s="44">
        <f t="shared" si="5"/>
        <v>0</v>
      </c>
      <c r="G112" s="76"/>
    </row>
    <row r="113" spans="2:7" ht="30.75" customHeight="1" x14ac:dyDescent="0.2">
      <c r="B113" s="73" t="s">
        <v>508</v>
      </c>
      <c r="C113" s="74" t="s">
        <v>145</v>
      </c>
      <c r="D113" s="75">
        <v>48</v>
      </c>
      <c r="E113" s="20"/>
      <c r="F113" s="44">
        <f t="shared" si="5"/>
        <v>0</v>
      </c>
      <c r="G113" s="76"/>
    </row>
    <row r="114" spans="2:7" ht="30.75" customHeight="1" x14ac:dyDescent="0.2">
      <c r="B114" s="73" t="s">
        <v>147</v>
      </c>
      <c r="C114" s="74" t="s">
        <v>146</v>
      </c>
      <c r="D114" s="75">
        <v>39</v>
      </c>
      <c r="E114" s="20"/>
      <c r="F114" s="44">
        <f t="shared" si="5"/>
        <v>0</v>
      </c>
      <c r="G114" s="76"/>
    </row>
    <row r="115" spans="2:7" ht="30.75" customHeight="1" x14ac:dyDescent="0.2">
      <c r="B115" s="77" t="s">
        <v>149</v>
      </c>
      <c r="C115" s="74" t="s">
        <v>148</v>
      </c>
      <c r="D115" s="75">
        <v>91.5</v>
      </c>
      <c r="E115" s="20"/>
      <c r="F115" s="44">
        <f t="shared" si="5"/>
        <v>0</v>
      </c>
      <c r="G115" s="76"/>
    </row>
    <row r="116" spans="2:7" ht="30.75" customHeight="1" x14ac:dyDescent="0.2">
      <c r="B116" s="77" t="s">
        <v>149</v>
      </c>
      <c r="C116" s="74" t="s">
        <v>150</v>
      </c>
      <c r="D116" s="75">
        <v>4.5</v>
      </c>
      <c r="E116" s="20"/>
      <c r="F116" s="44">
        <f t="shared" si="5"/>
        <v>0</v>
      </c>
      <c r="G116" s="76"/>
    </row>
    <row r="117" spans="2:7" ht="30.75" customHeight="1" x14ac:dyDescent="0.2">
      <c r="B117" s="77" t="s">
        <v>152</v>
      </c>
      <c r="C117" s="74" t="s">
        <v>151</v>
      </c>
      <c r="D117" s="75">
        <v>3</v>
      </c>
      <c r="E117" s="20"/>
      <c r="F117" s="44">
        <f t="shared" si="5"/>
        <v>0</v>
      </c>
      <c r="G117" s="76"/>
    </row>
    <row r="118" spans="2:7" ht="30.75" customHeight="1" x14ac:dyDescent="0.2">
      <c r="B118" s="77" t="s">
        <v>152</v>
      </c>
      <c r="C118" s="74" t="s">
        <v>153</v>
      </c>
      <c r="D118" s="75">
        <v>7.5</v>
      </c>
      <c r="E118" s="20"/>
      <c r="F118" s="44">
        <f t="shared" si="5"/>
        <v>0</v>
      </c>
      <c r="G118" s="76"/>
    </row>
    <row r="119" spans="2:7" ht="30.75" customHeight="1" x14ac:dyDescent="0.2">
      <c r="B119" s="73" t="s">
        <v>155</v>
      </c>
      <c r="C119" s="74" t="s">
        <v>154</v>
      </c>
      <c r="D119" s="75">
        <v>1.5</v>
      </c>
      <c r="E119" s="20"/>
      <c r="F119" s="44">
        <f t="shared" si="5"/>
        <v>0</v>
      </c>
      <c r="G119" s="76"/>
    </row>
    <row r="120" spans="2:7" ht="30.75" customHeight="1" x14ac:dyDescent="0.2">
      <c r="B120" s="73" t="s">
        <v>508</v>
      </c>
      <c r="C120" s="74" t="s">
        <v>156</v>
      </c>
      <c r="D120" s="75">
        <v>7.5</v>
      </c>
      <c r="E120" s="20"/>
      <c r="F120" s="44">
        <f t="shared" si="5"/>
        <v>0</v>
      </c>
      <c r="G120" s="76"/>
    </row>
    <row r="121" spans="2:7" ht="30.75" customHeight="1" x14ac:dyDescent="0.2">
      <c r="B121" s="73" t="s">
        <v>158</v>
      </c>
      <c r="C121" s="74" t="s">
        <v>157</v>
      </c>
      <c r="D121" s="75">
        <v>3</v>
      </c>
      <c r="E121" s="20"/>
      <c r="F121" s="44">
        <f t="shared" si="5"/>
        <v>0</v>
      </c>
      <c r="G121" s="76"/>
    </row>
    <row r="122" spans="2:7" ht="30.75" customHeight="1" x14ac:dyDescent="0.2">
      <c r="B122" s="73" t="s">
        <v>160</v>
      </c>
      <c r="C122" s="74" t="s">
        <v>159</v>
      </c>
      <c r="D122" s="75">
        <v>4.5</v>
      </c>
      <c r="E122" s="20"/>
      <c r="F122" s="44">
        <f t="shared" si="5"/>
        <v>0</v>
      </c>
      <c r="G122" s="76"/>
    </row>
    <row r="123" spans="2:7" ht="30.75" customHeight="1" x14ac:dyDescent="0.2">
      <c r="B123" s="73" t="s">
        <v>91</v>
      </c>
      <c r="C123" s="74" t="s">
        <v>161</v>
      </c>
      <c r="D123" s="75">
        <v>1.5</v>
      </c>
      <c r="E123" s="20"/>
      <c r="F123" s="44">
        <f t="shared" si="5"/>
        <v>0</v>
      </c>
      <c r="G123" s="76"/>
    </row>
    <row r="124" spans="2:7" ht="30.75" customHeight="1" x14ac:dyDescent="0.2">
      <c r="B124" s="77" t="s">
        <v>163</v>
      </c>
      <c r="C124" s="74" t="s">
        <v>162</v>
      </c>
      <c r="D124" s="75">
        <v>76.5</v>
      </c>
      <c r="E124" s="20"/>
      <c r="F124" s="44">
        <f t="shared" si="5"/>
        <v>0</v>
      </c>
      <c r="G124" s="76"/>
    </row>
    <row r="125" spans="2:7" ht="30.75" customHeight="1" x14ac:dyDescent="0.2">
      <c r="B125" s="77" t="s">
        <v>163</v>
      </c>
      <c r="C125" s="74" t="s">
        <v>164</v>
      </c>
      <c r="D125" s="75">
        <v>30</v>
      </c>
      <c r="E125" s="20"/>
      <c r="F125" s="44">
        <f t="shared" si="5"/>
        <v>0</v>
      </c>
      <c r="G125" s="76"/>
    </row>
    <row r="126" spans="2:7" ht="30.75" customHeight="1" x14ac:dyDescent="0.2">
      <c r="B126" s="77" t="s">
        <v>163</v>
      </c>
      <c r="C126" s="74" t="s">
        <v>165</v>
      </c>
      <c r="D126" s="75">
        <v>3</v>
      </c>
      <c r="E126" s="20"/>
      <c r="F126" s="44">
        <f t="shared" si="5"/>
        <v>0</v>
      </c>
      <c r="G126" s="76"/>
    </row>
    <row r="127" spans="2:7" ht="30.75" customHeight="1" x14ac:dyDescent="0.2">
      <c r="B127" s="77" t="s">
        <v>163</v>
      </c>
      <c r="C127" s="74" t="s">
        <v>166</v>
      </c>
      <c r="D127" s="75">
        <v>28.5</v>
      </c>
      <c r="E127" s="20"/>
      <c r="F127" s="44">
        <f t="shared" si="5"/>
        <v>0</v>
      </c>
      <c r="G127" s="76"/>
    </row>
    <row r="128" spans="2:7" ht="30.75" customHeight="1" x14ac:dyDescent="0.2">
      <c r="B128" s="77" t="s">
        <v>168</v>
      </c>
      <c r="C128" s="74" t="s">
        <v>167</v>
      </c>
      <c r="D128" s="75">
        <v>729</v>
      </c>
      <c r="E128" s="20"/>
      <c r="F128" s="44">
        <f t="shared" si="5"/>
        <v>0</v>
      </c>
      <c r="G128" s="76"/>
    </row>
    <row r="129" spans="2:7" ht="30.75" customHeight="1" x14ac:dyDescent="0.2">
      <c r="B129" s="73" t="s">
        <v>508</v>
      </c>
      <c r="C129" s="74" t="s">
        <v>169</v>
      </c>
      <c r="D129" s="75">
        <v>7.5</v>
      </c>
      <c r="E129" s="20"/>
      <c r="F129" s="44">
        <f t="shared" ref="F129:F192" si="6">D129*E129*3</f>
        <v>0</v>
      </c>
      <c r="G129" s="76"/>
    </row>
    <row r="130" spans="2:7" ht="30.75" customHeight="1" x14ac:dyDescent="0.2">
      <c r="B130" s="77" t="s">
        <v>168</v>
      </c>
      <c r="C130" s="74" t="s">
        <v>170</v>
      </c>
      <c r="D130" s="75">
        <v>135</v>
      </c>
      <c r="E130" s="20"/>
      <c r="F130" s="44">
        <f t="shared" si="6"/>
        <v>0</v>
      </c>
      <c r="G130" s="76"/>
    </row>
    <row r="131" spans="2:7" ht="30.75" customHeight="1" x14ac:dyDescent="0.2">
      <c r="B131" s="73" t="s">
        <v>91</v>
      </c>
      <c r="C131" s="74" t="s">
        <v>171</v>
      </c>
      <c r="D131" s="75">
        <v>622.5</v>
      </c>
      <c r="E131" s="20"/>
      <c r="F131" s="44">
        <f t="shared" si="6"/>
        <v>0</v>
      </c>
      <c r="G131" s="76"/>
    </row>
    <row r="132" spans="2:7" ht="30.75" customHeight="1" x14ac:dyDescent="0.2">
      <c r="B132" s="73" t="s">
        <v>173</v>
      </c>
      <c r="C132" s="74" t="s">
        <v>172</v>
      </c>
      <c r="D132" s="75">
        <v>7.5</v>
      </c>
      <c r="E132" s="20"/>
      <c r="F132" s="44">
        <f t="shared" si="6"/>
        <v>0</v>
      </c>
      <c r="G132" s="76"/>
    </row>
    <row r="133" spans="2:7" ht="30.75" customHeight="1" x14ac:dyDescent="0.2">
      <c r="B133" s="73" t="s">
        <v>175</v>
      </c>
      <c r="C133" s="74" t="s">
        <v>174</v>
      </c>
      <c r="D133" s="75">
        <v>22.5</v>
      </c>
      <c r="E133" s="20"/>
      <c r="F133" s="44">
        <f t="shared" si="6"/>
        <v>0</v>
      </c>
      <c r="G133" s="76"/>
    </row>
    <row r="134" spans="2:7" ht="30.75" customHeight="1" x14ac:dyDescent="0.2">
      <c r="B134" s="73" t="s">
        <v>177</v>
      </c>
      <c r="C134" s="74" t="s">
        <v>176</v>
      </c>
      <c r="D134" s="75">
        <v>3</v>
      </c>
      <c r="E134" s="20"/>
      <c r="F134" s="44">
        <f t="shared" si="6"/>
        <v>0</v>
      </c>
      <c r="G134" s="76"/>
    </row>
    <row r="135" spans="2:7" ht="30.75" customHeight="1" x14ac:dyDescent="0.2">
      <c r="B135" s="73" t="s">
        <v>179</v>
      </c>
      <c r="C135" s="74" t="s">
        <v>178</v>
      </c>
      <c r="D135" s="75">
        <v>10.5</v>
      </c>
      <c r="E135" s="20"/>
      <c r="F135" s="44">
        <f t="shared" si="6"/>
        <v>0</v>
      </c>
      <c r="G135" s="76"/>
    </row>
    <row r="136" spans="2:7" ht="30.75" customHeight="1" x14ac:dyDescent="0.2">
      <c r="B136" s="113" t="s">
        <v>181</v>
      </c>
      <c r="C136" s="74" t="s">
        <v>180</v>
      </c>
      <c r="D136" s="75">
        <v>87</v>
      </c>
      <c r="E136" s="20"/>
      <c r="F136" s="44">
        <f t="shared" si="6"/>
        <v>0</v>
      </c>
      <c r="G136" s="76"/>
    </row>
    <row r="137" spans="2:7" ht="30.75" customHeight="1" x14ac:dyDescent="0.2">
      <c r="B137" s="114"/>
      <c r="C137" s="74" t="s">
        <v>182</v>
      </c>
      <c r="D137" s="75">
        <v>106.5</v>
      </c>
      <c r="E137" s="20"/>
      <c r="F137" s="44">
        <f t="shared" si="6"/>
        <v>0</v>
      </c>
      <c r="G137" s="76"/>
    </row>
    <row r="138" spans="2:7" ht="30.75" customHeight="1" x14ac:dyDescent="0.2">
      <c r="B138" s="73" t="s">
        <v>184</v>
      </c>
      <c r="C138" s="74" t="s">
        <v>183</v>
      </c>
      <c r="D138" s="75">
        <v>13.5</v>
      </c>
      <c r="E138" s="20"/>
      <c r="F138" s="44">
        <f t="shared" si="6"/>
        <v>0</v>
      </c>
      <c r="G138" s="76"/>
    </row>
    <row r="139" spans="2:7" ht="30.75" customHeight="1" x14ac:dyDescent="0.2">
      <c r="B139" s="73" t="s">
        <v>508</v>
      </c>
      <c r="C139" s="74" t="s">
        <v>185</v>
      </c>
      <c r="D139" s="75">
        <v>9</v>
      </c>
      <c r="E139" s="20"/>
      <c r="F139" s="44">
        <f t="shared" si="6"/>
        <v>0</v>
      </c>
      <c r="G139" s="76"/>
    </row>
    <row r="140" spans="2:7" ht="30.75" customHeight="1" x14ac:dyDescent="0.2">
      <c r="B140" s="73" t="s">
        <v>508</v>
      </c>
      <c r="C140" s="74" t="s">
        <v>186</v>
      </c>
      <c r="D140" s="75">
        <v>34.5</v>
      </c>
      <c r="E140" s="20"/>
      <c r="F140" s="44">
        <f t="shared" si="6"/>
        <v>0</v>
      </c>
      <c r="G140" s="76"/>
    </row>
    <row r="141" spans="2:7" ht="30.75" customHeight="1" x14ac:dyDescent="0.2">
      <c r="B141" s="73" t="s">
        <v>188</v>
      </c>
      <c r="C141" s="74" t="s">
        <v>187</v>
      </c>
      <c r="D141" s="75">
        <v>3</v>
      </c>
      <c r="E141" s="20"/>
      <c r="F141" s="44">
        <f t="shared" si="6"/>
        <v>0</v>
      </c>
      <c r="G141" s="76"/>
    </row>
    <row r="142" spans="2:7" ht="30.75" customHeight="1" x14ac:dyDescent="0.2">
      <c r="B142" s="73" t="s">
        <v>190</v>
      </c>
      <c r="C142" s="74" t="s">
        <v>189</v>
      </c>
      <c r="D142" s="75">
        <v>1.5</v>
      </c>
      <c r="E142" s="20"/>
      <c r="F142" s="44">
        <f t="shared" si="6"/>
        <v>0</v>
      </c>
      <c r="G142" s="76"/>
    </row>
    <row r="143" spans="2:7" ht="30.75" customHeight="1" x14ac:dyDescent="0.2">
      <c r="B143" s="73" t="s">
        <v>192</v>
      </c>
      <c r="C143" s="74" t="s">
        <v>191</v>
      </c>
      <c r="D143" s="75">
        <v>1.5</v>
      </c>
      <c r="E143" s="20"/>
      <c r="F143" s="44">
        <f t="shared" si="6"/>
        <v>0</v>
      </c>
      <c r="G143" s="76"/>
    </row>
    <row r="144" spans="2:7" ht="30.75" customHeight="1" x14ac:dyDescent="0.2">
      <c r="B144" s="73" t="s">
        <v>194</v>
      </c>
      <c r="C144" s="74" t="s">
        <v>193</v>
      </c>
      <c r="D144" s="75">
        <v>42</v>
      </c>
      <c r="E144" s="20"/>
      <c r="F144" s="44">
        <f t="shared" si="6"/>
        <v>0</v>
      </c>
      <c r="G144" s="76"/>
    </row>
    <row r="145" spans="2:7" ht="30.75" customHeight="1" x14ac:dyDescent="0.2">
      <c r="B145" s="73" t="s">
        <v>196</v>
      </c>
      <c r="C145" s="74" t="s">
        <v>195</v>
      </c>
      <c r="D145" s="75">
        <v>13.5</v>
      </c>
      <c r="E145" s="20"/>
      <c r="F145" s="44">
        <f t="shared" si="6"/>
        <v>0</v>
      </c>
      <c r="G145" s="76"/>
    </row>
    <row r="146" spans="2:7" ht="30.75" customHeight="1" x14ac:dyDescent="0.2">
      <c r="B146" s="113" t="s">
        <v>198</v>
      </c>
      <c r="C146" s="74" t="s">
        <v>197</v>
      </c>
      <c r="D146" s="75">
        <v>3</v>
      </c>
      <c r="E146" s="20"/>
      <c r="F146" s="44">
        <f t="shared" si="6"/>
        <v>0</v>
      </c>
      <c r="G146" s="76"/>
    </row>
    <row r="147" spans="2:7" ht="30.75" customHeight="1" x14ac:dyDescent="0.2">
      <c r="B147" s="114"/>
      <c r="C147" s="74" t="s">
        <v>199</v>
      </c>
      <c r="D147" s="75">
        <v>6</v>
      </c>
      <c r="E147" s="20"/>
      <c r="F147" s="44">
        <f t="shared" si="6"/>
        <v>0</v>
      </c>
      <c r="G147" s="76"/>
    </row>
    <row r="148" spans="2:7" ht="30.75" customHeight="1" x14ac:dyDescent="0.2">
      <c r="B148" s="73" t="s">
        <v>201</v>
      </c>
      <c r="C148" s="74" t="s">
        <v>200</v>
      </c>
      <c r="D148" s="75">
        <v>3</v>
      </c>
      <c r="E148" s="20"/>
      <c r="F148" s="44">
        <f t="shared" si="6"/>
        <v>0</v>
      </c>
      <c r="G148" s="76"/>
    </row>
    <row r="149" spans="2:7" ht="30.75" customHeight="1" x14ac:dyDescent="0.2">
      <c r="B149" s="73" t="s">
        <v>203</v>
      </c>
      <c r="C149" s="74" t="s">
        <v>202</v>
      </c>
      <c r="D149" s="75">
        <v>4.5</v>
      </c>
      <c r="E149" s="20"/>
      <c r="F149" s="44">
        <f t="shared" si="6"/>
        <v>0</v>
      </c>
      <c r="G149" s="76"/>
    </row>
    <row r="150" spans="2:7" ht="30.75" customHeight="1" x14ac:dyDescent="0.2">
      <c r="B150" s="73" t="s">
        <v>205</v>
      </c>
      <c r="C150" s="74" t="s">
        <v>204</v>
      </c>
      <c r="D150" s="75">
        <v>243</v>
      </c>
      <c r="E150" s="20"/>
      <c r="F150" s="44">
        <f t="shared" si="6"/>
        <v>0</v>
      </c>
      <c r="G150" s="76"/>
    </row>
    <row r="151" spans="2:7" ht="30.75" customHeight="1" x14ac:dyDescent="0.2">
      <c r="B151" s="77" t="s">
        <v>207</v>
      </c>
      <c r="C151" s="74" t="s">
        <v>206</v>
      </c>
      <c r="D151" s="75">
        <v>18</v>
      </c>
      <c r="E151" s="20"/>
      <c r="F151" s="44">
        <f t="shared" si="6"/>
        <v>0</v>
      </c>
      <c r="G151" s="76"/>
    </row>
    <row r="152" spans="2:7" ht="30.75" customHeight="1" x14ac:dyDescent="0.2">
      <c r="B152" s="77" t="s">
        <v>207</v>
      </c>
      <c r="C152" s="74" t="s">
        <v>208</v>
      </c>
      <c r="D152" s="75">
        <v>9</v>
      </c>
      <c r="E152" s="20"/>
      <c r="F152" s="44">
        <f t="shared" si="6"/>
        <v>0</v>
      </c>
      <c r="G152" s="76"/>
    </row>
    <row r="153" spans="2:7" ht="30.75" customHeight="1" x14ac:dyDescent="0.2">
      <c r="B153" s="77" t="s">
        <v>207</v>
      </c>
      <c r="C153" s="74" t="s">
        <v>209</v>
      </c>
      <c r="D153" s="75">
        <v>60</v>
      </c>
      <c r="E153" s="20"/>
      <c r="F153" s="44">
        <f t="shared" si="6"/>
        <v>0</v>
      </c>
      <c r="G153" s="76"/>
    </row>
    <row r="154" spans="2:7" ht="30.75" customHeight="1" x14ac:dyDescent="0.2">
      <c r="B154" s="77" t="s">
        <v>207</v>
      </c>
      <c r="C154" s="74" t="s">
        <v>210</v>
      </c>
      <c r="D154" s="75">
        <v>19.5</v>
      </c>
      <c r="E154" s="20"/>
      <c r="F154" s="44">
        <f t="shared" si="6"/>
        <v>0</v>
      </c>
      <c r="G154" s="76"/>
    </row>
    <row r="155" spans="2:7" ht="30.75" customHeight="1" x14ac:dyDescent="0.2">
      <c r="B155" s="77" t="s">
        <v>207</v>
      </c>
      <c r="C155" s="74" t="s">
        <v>211</v>
      </c>
      <c r="D155" s="75">
        <v>3</v>
      </c>
      <c r="E155" s="20"/>
      <c r="F155" s="44">
        <f t="shared" si="6"/>
        <v>0</v>
      </c>
      <c r="G155" s="76"/>
    </row>
    <row r="156" spans="2:7" ht="30.75" customHeight="1" x14ac:dyDescent="0.2">
      <c r="B156" s="77" t="s">
        <v>207</v>
      </c>
      <c r="C156" s="74" t="s">
        <v>212</v>
      </c>
      <c r="D156" s="75">
        <v>3</v>
      </c>
      <c r="E156" s="20"/>
      <c r="F156" s="44">
        <f t="shared" si="6"/>
        <v>0</v>
      </c>
      <c r="G156" s="76"/>
    </row>
    <row r="157" spans="2:7" ht="30.75" customHeight="1" x14ac:dyDescent="0.2">
      <c r="B157" s="77" t="s">
        <v>214</v>
      </c>
      <c r="C157" s="74" t="s">
        <v>213</v>
      </c>
      <c r="D157" s="75">
        <v>76.5</v>
      </c>
      <c r="E157" s="20"/>
      <c r="F157" s="44">
        <f t="shared" si="6"/>
        <v>0</v>
      </c>
      <c r="G157" s="76"/>
    </row>
    <row r="158" spans="2:7" ht="30.75" customHeight="1" x14ac:dyDescent="0.2">
      <c r="B158" s="77" t="s">
        <v>214</v>
      </c>
      <c r="C158" s="74" t="s">
        <v>215</v>
      </c>
      <c r="D158" s="75">
        <v>88.5</v>
      </c>
      <c r="E158" s="20"/>
      <c r="F158" s="44">
        <f t="shared" si="6"/>
        <v>0</v>
      </c>
      <c r="G158" s="76"/>
    </row>
    <row r="159" spans="2:7" ht="30.75" customHeight="1" x14ac:dyDescent="0.2">
      <c r="B159" s="77" t="s">
        <v>214</v>
      </c>
      <c r="C159" s="74" t="s">
        <v>216</v>
      </c>
      <c r="D159" s="75">
        <v>15</v>
      </c>
      <c r="E159" s="20"/>
      <c r="F159" s="44">
        <f t="shared" si="6"/>
        <v>0</v>
      </c>
      <c r="G159" s="76"/>
    </row>
    <row r="160" spans="2:7" ht="30.75" customHeight="1" x14ac:dyDescent="0.2">
      <c r="B160" s="77" t="s">
        <v>214</v>
      </c>
      <c r="C160" s="74" t="s">
        <v>217</v>
      </c>
      <c r="D160" s="75">
        <v>15</v>
      </c>
      <c r="E160" s="20"/>
      <c r="F160" s="44">
        <f t="shared" si="6"/>
        <v>0</v>
      </c>
      <c r="G160" s="76"/>
    </row>
    <row r="161" spans="2:7" ht="30.75" customHeight="1" x14ac:dyDescent="0.2">
      <c r="B161" s="77" t="s">
        <v>214</v>
      </c>
      <c r="C161" s="74" t="s">
        <v>218</v>
      </c>
      <c r="D161" s="75">
        <v>21</v>
      </c>
      <c r="E161" s="20"/>
      <c r="F161" s="44">
        <f t="shared" si="6"/>
        <v>0</v>
      </c>
      <c r="G161" s="76"/>
    </row>
    <row r="162" spans="2:7" ht="30.75" customHeight="1" x14ac:dyDescent="0.2">
      <c r="B162" s="77" t="s">
        <v>214</v>
      </c>
      <c r="C162" s="74" t="s">
        <v>219</v>
      </c>
      <c r="D162" s="75">
        <v>1.5</v>
      </c>
      <c r="E162" s="20"/>
      <c r="F162" s="44">
        <f t="shared" si="6"/>
        <v>0</v>
      </c>
      <c r="G162" s="76"/>
    </row>
    <row r="163" spans="2:7" ht="30.75" customHeight="1" x14ac:dyDescent="0.2">
      <c r="B163" s="77" t="s">
        <v>221</v>
      </c>
      <c r="C163" s="74" t="s">
        <v>220</v>
      </c>
      <c r="D163" s="75">
        <v>15</v>
      </c>
      <c r="E163" s="20"/>
      <c r="F163" s="44">
        <f t="shared" si="6"/>
        <v>0</v>
      </c>
      <c r="G163" s="76"/>
    </row>
    <row r="164" spans="2:7" ht="30.75" customHeight="1" x14ac:dyDescent="0.2">
      <c r="B164" s="77" t="s">
        <v>221</v>
      </c>
      <c r="C164" s="74" t="s">
        <v>222</v>
      </c>
      <c r="D164" s="75">
        <v>1.5</v>
      </c>
      <c r="E164" s="20"/>
      <c r="F164" s="44">
        <f t="shared" si="6"/>
        <v>0</v>
      </c>
      <c r="G164" s="76"/>
    </row>
    <row r="165" spans="2:7" ht="30.75" customHeight="1" x14ac:dyDescent="0.2">
      <c r="B165" s="77" t="s">
        <v>221</v>
      </c>
      <c r="C165" s="74" t="s">
        <v>223</v>
      </c>
      <c r="D165" s="75">
        <v>15</v>
      </c>
      <c r="E165" s="20"/>
      <c r="F165" s="44">
        <f t="shared" si="6"/>
        <v>0</v>
      </c>
      <c r="G165" s="76"/>
    </row>
    <row r="166" spans="2:7" ht="30.75" customHeight="1" x14ac:dyDescent="0.2">
      <c r="B166" s="77" t="s">
        <v>221</v>
      </c>
      <c r="C166" s="74" t="s">
        <v>224</v>
      </c>
      <c r="D166" s="75">
        <v>1.5</v>
      </c>
      <c r="E166" s="20"/>
      <c r="F166" s="44">
        <f t="shared" si="6"/>
        <v>0</v>
      </c>
      <c r="G166" s="76"/>
    </row>
    <row r="167" spans="2:7" ht="30.75" customHeight="1" x14ac:dyDescent="0.2">
      <c r="B167" s="73" t="s">
        <v>226</v>
      </c>
      <c r="C167" s="74" t="s">
        <v>225</v>
      </c>
      <c r="D167" s="75">
        <v>12</v>
      </c>
      <c r="E167" s="20"/>
      <c r="F167" s="44">
        <f t="shared" si="6"/>
        <v>0</v>
      </c>
      <c r="G167" s="76"/>
    </row>
    <row r="168" spans="2:7" ht="30.75" customHeight="1" x14ac:dyDescent="0.2">
      <c r="B168" s="73" t="s">
        <v>85</v>
      </c>
      <c r="C168" s="74" t="s">
        <v>227</v>
      </c>
      <c r="D168" s="75">
        <v>145.5</v>
      </c>
      <c r="E168" s="20"/>
      <c r="F168" s="44">
        <f t="shared" si="6"/>
        <v>0</v>
      </c>
      <c r="G168" s="76"/>
    </row>
    <row r="169" spans="2:7" ht="30.75" customHeight="1" x14ac:dyDescent="0.2">
      <c r="B169" s="73" t="s">
        <v>85</v>
      </c>
      <c r="C169" s="74" t="s">
        <v>228</v>
      </c>
      <c r="D169" s="75">
        <v>1972.5</v>
      </c>
      <c r="E169" s="20"/>
      <c r="F169" s="44">
        <f t="shared" si="6"/>
        <v>0</v>
      </c>
      <c r="G169" s="76"/>
    </row>
    <row r="170" spans="2:7" ht="30.75" customHeight="1" x14ac:dyDescent="0.2">
      <c r="B170" s="73" t="s">
        <v>230</v>
      </c>
      <c r="C170" s="74" t="s">
        <v>229</v>
      </c>
      <c r="D170" s="75">
        <v>13.5</v>
      </c>
      <c r="E170" s="20"/>
      <c r="F170" s="44">
        <f t="shared" si="6"/>
        <v>0</v>
      </c>
      <c r="G170" s="76"/>
    </row>
    <row r="171" spans="2:7" ht="30.75" customHeight="1" x14ac:dyDescent="0.2">
      <c r="B171" s="73" t="s">
        <v>232</v>
      </c>
      <c r="C171" s="74" t="s">
        <v>231</v>
      </c>
      <c r="D171" s="75">
        <v>7.5</v>
      </c>
      <c r="E171" s="20"/>
      <c r="F171" s="44">
        <f t="shared" si="6"/>
        <v>0</v>
      </c>
      <c r="G171" s="76"/>
    </row>
    <row r="172" spans="2:7" ht="30.75" customHeight="1" x14ac:dyDescent="0.2">
      <c r="B172" s="73" t="s">
        <v>234</v>
      </c>
      <c r="C172" s="74" t="s">
        <v>233</v>
      </c>
      <c r="D172" s="75">
        <v>3</v>
      </c>
      <c r="E172" s="20"/>
      <c r="F172" s="44">
        <f t="shared" si="6"/>
        <v>0</v>
      </c>
      <c r="G172" s="76"/>
    </row>
    <row r="173" spans="2:7" ht="30.75" customHeight="1" x14ac:dyDescent="0.2">
      <c r="B173" s="73" t="s">
        <v>236</v>
      </c>
      <c r="C173" s="74" t="s">
        <v>235</v>
      </c>
      <c r="D173" s="75">
        <v>30</v>
      </c>
      <c r="E173" s="20"/>
      <c r="F173" s="44">
        <f t="shared" si="6"/>
        <v>0</v>
      </c>
      <c r="G173" s="76"/>
    </row>
    <row r="174" spans="2:7" ht="30.75" customHeight="1" x14ac:dyDescent="0.2">
      <c r="B174" s="73" t="s">
        <v>238</v>
      </c>
      <c r="C174" s="74" t="s">
        <v>237</v>
      </c>
      <c r="D174" s="75">
        <v>7.5</v>
      </c>
      <c r="E174" s="20"/>
      <c r="F174" s="44">
        <f t="shared" si="6"/>
        <v>0</v>
      </c>
      <c r="G174" s="76"/>
    </row>
    <row r="175" spans="2:7" ht="30.75" customHeight="1" x14ac:dyDescent="0.2">
      <c r="B175" s="73" t="s">
        <v>91</v>
      </c>
      <c r="C175" s="74" t="s">
        <v>239</v>
      </c>
      <c r="D175" s="75">
        <v>111</v>
      </c>
      <c r="E175" s="20"/>
      <c r="F175" s="44">
        <f t="shared" si="6"/>
        <v>0</v>
      </c>
      <c r="G175" s="76"/>
    </row>
    <row r="176" spans="2:7" ht="30.75" customHeight="1" x14ac:dyDescent="0.2">
      <c r="B176" s="73" t="s">
        <v>91</v>
      </c>
      <c r="C176" s="74" t="s">
        <v>240</v>
      </c>
      <c r="D176" s="75">
        <v>171</v>
      </c>
      <c r="E176" s="20"/>
      <c r="F176" s="44">
        <f t="shared" si="6"/>
        <v>0</v>
      </c>
      <c r="G176" s="76"/>
    </row>
    <row r="177" spans="2:7" ht="30.75" customHeight="1" x14ac:dyDescent="0.2">
      <c r="B177" s="73" t="s">
        <v>242</v>
      </c>
      <c r="C177" s="74" t="s">
        <v>241</v>
      </c>
      <c r="D177" s="75">
        <v>130.5</v>
      </c>
      <c r="E177" s="20"/>
      <c r="F177" s="44">
        <f t="shared" si="6"/>
        <v>0</v>
      </c>
      <c r="G177" s="76"/>
    </row>
    <row r="178" spans="2:7" ht="30.75" customHeight="1" x14ac:dyDescent="0.2">
      <c r="B178" s="73" t="s">
        <v>244</v>
      </c>
      <c r="C178" s="74" t="s">
        <v>243</v>
      </c>
      <c r="D178" s="75">
        <v>1.5</v>
      </c>
      <c r="E178" s="20"/>
      <c r="F178" s="44">
        <f t="shared" si="6"/>
        <v>0</v>
      </c>
      <c r="G178" s="76"/>
    </row>
    <row r="179" spans="2:7" ht="30.75" customHeight="1" x14ac:dyDescent="0.2">
      <c r="B179" s="73" t="s">
        <v>246</v>
      </c>
      <c r="C179" s="74" t="s">
        <v>245</v>
      </c>
      <c r="D179" s="75">
        <v>25.5</v>
      </c>
      <c r="E179" s="20"/>
      <c r="F179" s="44">
        <f t="shared" si="6"/>
        <v>0</v>
      </c>
      <c r="G179" s="76"/>
    </row>
    <row r="180" spans="2:7" ht="30.75" customHeight="1" x14ac:dyDescent="0.2">
      <c r="B180" s="73" t="s">
        <v>85</v>
      </c>
      <c r="C180" s="74" t="s">
        <v>247</v>
      </c>
      <c r="D180" s="75">
        <v>486</v>
      </c>
      <c r="E180" s="20"/>
      <c r="F180" s="44">
        <f t="shared" si="6"/>
        <v>0</v>
      </c>
      <c r="G180" s="76"/>
    </row>
    <row r="181" spans="2:7" ht="30.75" customHeight="1" x14ac:dyDescent="0.2">
      <c r="B181" s="73" t="s">
        <v>249</v>
      </c>
      <c r="C181" s="74" t="s">
        <v>248</v>
      </c>
      <c r="D181" s="75">
        <v>3</v>
      </c>
      <c r="E181" s="20"/>
      <c r="F181" s="44">
        <f t="shared" si="6"/>
        <v>0</v>
      </c>
      <c r="G181" s="76"/>
    </row>
    <row r="182" spans="2:7" ht="30.75" customHeight="1" x14ac:dyDescent="0.2">
      <c r="B182" s="73" t="s">
        <v>251</v>
      </c>
      <c r="C182" s="74" t="s">
        <v>250</v>
      </c>
      <c r="D182" s="75">
        <v>84</v>
      </c>
      <c r="E182" s="20"/>
      <c r="F182" s="44">
        <f t="shared" si="6"/>
        <v>0</v>
      </c>
      <c r="G182" s="76"/>
    </row>
    <row r="183" spans="2:7" ht="30.75" customHeight="1" x14ac:dyDescent="0.2">
      <c r="B183" s="73" t="s">
        <v>91</v>
      </c>
      <c r="C183" s="74" t="s">
        <v>252</v>
      </c>
      <c r="D183" s="75">
        <v>105</v>
      </c>
      <c r="E183" s="20"/>
      <c r="F183" s="44">
        <f t="shared" si="6"/>
        <v>0</v>
      </c>
      <c r="G183" s="76"/>
    </row>
    <row r="184" spans="2:7" ht="30.75" customHeight="1" x14ac:dyDescent="0.2">
      <c r="B184" s="77" t="s">
        <v>254</v>
      </c>
      <c r="C184" s="74" t="s">
        <v>253</v>
      </c>
      <c r="D184" s="75">
        <v>1.5</v>
      </c>
      <c r="E184" s="20"/>
      <c r="F184" s="44">
        <f t="shared" si="6"/>
        <v>0</v>
      </c>
      <c r="G184" s="76"/>
    </row>
    <row r="185" spans="2:7" ht="30.75" customHeight="1" x14ac:dyDescent="0.2">
      <c r="B185" s="77" t="s">
        <v>254</v>
      </c>
      <c r="C185" s="74" t="s">
        <v>255</v>
      </c>
      <c r="D185" s="75">
        <v>174</v>
      </c>
      <c r="E185" s="20"/>
      <c r="F185" s="44">
        <f t="shared" si="6"/>
        <v>0</v>
      </c>
      <c r="G185" s="76"/>
    </row>
    <row r="186" spans="2:7" ht="30.75" customHeight="1" x14ac:dyDescent="0.2">
      <c r="B186" s="77" t="s">
        <v>507</v>
      </c>
      <c r="C186" s="74" t="s">
        <v>256</v>
      </c>
      <c r="D186" s="75">
        <v>3</v>
      </c>
      <c r="E186" s="20"/>
      <c r="F186" s="44">
        <f t="shared" si="6"/>
        <v>0</v>
      </c>
      <c r="G186" s="76"/>
    </row>
    <row r="187" spans="2:7" ht="30.75" customHeight="1" x14ac:dyDescent="0.2">
      <c r="B187" s="73" t="s">
        <v>258</v>
      </c>
      <c r="C187" s="74" t="s">
        <v>257</v>
      </c>
      <c r="D187" s="75">
        <v>3</v>
      </c>
      <c r="E187" s="20"/>
      <c r="F187" s="44">
        <f t="shared" si="6"/>
        <v>0</v>
      </c>
      <c r="G187" s="76"/>
    </row>
    <row r="188" spans="2:7" ht="30.75" customHeight="1" x14ac:dyDescent="0.2">
      <c r="B188" s="73" t="s">
        <v>260</v>
      </c>
      <c r="C188" s="74" t="s">
        <v>259</v>
      </c>
      <c r="D188" s="75">
        <v>4.5</v>
      </c>
      <c r="E188" s="20"/>
      <c r="F188" s="44">
        <f t="shared" si="6"/>
        <v>0</v>
      </c>
      <c r="G188" s="76"/>
    </row>
    <row r="189" spans="2:7" ht="30.75" customHeight="1" x14ac:dyDescent="0.2">
      <c r="B189" s="73" t="s">
        <v>262</v>
      </c>
      <c r="C189" s="74" t="s">
        <v>261</v>
      </c>
      <c r="D189" s="75">
        <v>30</v>
      </c>
      <c r="E189" s="20"/>
      <c r="F189" s="44">
        <f t="shared" si="6"/>
        <v>0</v>
      </c>
      <c r="G189" s="76"/>
    </row>
    <row r="190" spans="2:7" ht="30.75" customHeight="1" x14ac:dyDescent="0.2">
      <c r="B190" s="73" t="s">
        <v>508</v>
      </c>
      <c r="C190" s="74" t="s">
        <v>263</v>
      </c>
      <c r="D190" s="75">
        <v>7.5</v>
      </c>
      <c r="E190" s="20"/>
      <c r="F190" s="44">
        <f t="shared" si="6"/>
        <v>0</v>
      </c>
      <c r="G190" s="76"/>
    </row>
    <row r="191" spans="2:7" ht="30.75" customHeight="1" x14ac:dyDescent="0.2">
      <c r="B191" s="73" t="s">
        <v>265</v>
      </c>
      <c r="C191" s="74" t="s">
        <v>264</v>
      </c>
      <c r="D191" s="75">
        <v>100.5</v>
      </c>
      <c r="E191" s="20"/>
      <c r="F191" s="44">
        <f t="shared" si="6"/>
        <v>0</v>
      </c>
      <c r="G191" s="76"/>
    </row>
    <row r="192" spans="2:7" ht="30.75" customHeight="1" x14ac:dyDescent="0.2">
      <c r="B192" s="77" t="s">
        <v>267</v>
      </c>
      <c r="C192" s="74" t="s">
        <v>266</v>
      </c>
      <c r="D192" s="75">
        <v>295.5</v>
      </c>
      <c r="E192" s="20"/>
      <c r="F192" s="44">
        <f t="shared" si="6"/>
        <v>0</v>
      </c>
      <c r="G192" s="76"/>
    </row>
    <row r="193" spans="2:7" ht="30.75" customHeight="1" x14ac:dyDescent="0.2">
      <c r="B193" s="77" t="s">
        <v>267</v>
      </c>
      <c r="C193" s="74" t="s">
        <v>268</v>
      </c>
      <c r="D193" s="75">
        <v>18</v>
      </c>
      <c r="E193" s="20"/>
      <c r="F193" s="44">
        <f t="shared" ref="F193:F256" si="7">D193*E193*3</f>
        <v>0</v>
      </c>
      <c r="G193" s="76"/>
    </row>
    <row r="194" spans="2:7" ht="30.75" customHeight="1" x14ac:dyDescent="0.2">
      <c r="B194" s="77" t="s">
        <v>270</v>
      </c>
      <c r="C194" s="74" t="s">
        <v>269</v>
      </c>
      <c r="D194" s="75">
        <v>1.5</v>
      </c>
      <c r="E194" s="20"/>
      <c r="F194" s="44">
        <f t="shared" si="7"/>
        <v>0</v>
      </c>
      <c r="G194" s="76"/>
    </row>
    <row r="195" spans="2:7" ht="30.75" customHeight="1" x14ac:dyDescent="0.2">
      <c r="B195" s="77" t="s">
        <v>270</v>
      </c>
      <c r="C195" s="74" t="s">
        <v>271</v>
      </c>
      <c r="D195" s="75">
        <v>3</v>
      </c>
      <c r="E195" s="20"/>
      <c r="F195" s="44">
        <f t="shared" si="7"/>
        <v>0</v>
      </c>
      <c r="G195" s="76"/>
    </row>
    <row r="196" spans="2:7" ht="30.75" customHeight="1" x14ac:dyDescent="0.2">
      <c r="B196" s="77" t="s">
        <v>270</v>
      </c>
      <c r="C196" s="74" t="s">
        <v>272</v>
      </c>
      <c r="D196" s="75">
        <v>3</v>
      </c>
      <c r="E196" s="20"/>
      <c r="F196" s="44">
        <f t="shared" si="7"/>
        <v>0</v>
      </c>
      <c r="G196" s="76"/>
    </row>
    <row r="197" spans="2:7" ht="30.75" customHeight="1" x14ac:dyDescent="0.2">
      <c r="B197" s="77" t="s">
        <v>270</v>
      </c>
      <c r="C197" s="74" t="s">
        <v>273</v>
      </c>
      <c r="D197" s="75">
        <v>9</v>
      </c>
      <c r="E197" s="20"/>
      <c r="F197" s="44">
        <f t="shared" si="7"/>
        <v>0</v>
      </c>
      <c r="G197" s="76"/>
    </row>
    <row r="198" spans="2:7" ht="30.75" customHeight="1" x14ac:dyDescent="0.2">
      <c r="B198" s="73" t="s">
        <v>91</v>
      </c>
      <c r="C198" s="74" t="s">
        <v>274</v>
      </c>
      <c r="D198" s="75">
        <v>66</v>
      </c>
      <c r="E198" s="20"/>
      <c r="F198" s="44">
        <f t="shared" si="7"/>
        <v>0</v>
      </c>
      <c r="G198" s="76"/>
    </row>
    <row r="199" spans="2:7" ht="30.75" customHeight="1" x14ac:dyDescent="0.2">
      <c r="B199" s="73" t="s">
        <v>276</v>
      </c>
      <c r="C199" s="74" t="s">
        <v>275</v>
      </c>
      <c r="D199" s="75">
        <v>30</v>
      </c>
      <c r="E199" s="20"/>
      <c r="F199" s="44">
        <f t="shared" si="7"/>
        <v>0</v>
      </c>
      <c r="G199" s="76"/>
    </row>
    <row r="200" spans="2:7" ht="30.75" customHeight="1" x14ac:dyDescent="0.2">
      <c r="B200" s="73" t="s">
        <v>278</v>
      </c>
      <c r="C200" s="74" t="s">
        <v>277</v>
      </c>
      <c r="D200" s="75">
        <v>3</v>
      </c>
      <c r="E200" s="20"/>
      <c r="F200" s="44">
        <f t="shared" si="7"/>
        <v>0</v>
      </c>
      <c r="G200" s="76"/>
    </row>
    <row r="201" spans="2:7" ht="30.75" customHeight="1" x14ac:dyDescent="0.2">
      <c r="B201" s="77" t="s">
        <v>163</v>
      </c>
      <c r="C201" s="74" t="s">
        <v>279</v>
      </c>
      <c r="D201" s="75">
        <v>90</v>
      </c>
      <c r="E201" s="20"/>
      <c r="F201" s="44">
        <f t="shared" si="7"/>
        <v>0</v>
      </c>
      <c r="G201" s="76"/>
    </row>
    <row r="202" spans="2:7" ht="30.75" customHeight="1" x14ac:dyDescent="0.2">
      <c r="B202" s="113" t="s">
        <v>281</v>
      </c>
      <c r="C202" s="74" t="s">
        <v>280</v>
      </c>
      <c r="D202" s="75">
        <v>7.5</v>
      </c>
      <c r="E202" s="20"/>
      <c r="F202" s="44">
        <f t="shared" si="7"/>
        <v>0</v>
      </c>
      <c r="G202" s="76"/>
    </row>
    <row r="203" spans="2:7" ht="30.75" customHeight="1" x14ac:dyDescent="0.2">
      <c r="B203" s="114"/>
      <c r="C203" s="74" t="s">
        <v>282</v>
      </c>
      <c r="D203" s="75">
        <v>15</v>
      </c>
      <c r="E203" s="20"/>
      <c r="F203" s="44">
        <f t="shared" si="7"/>
        <v>0</v>
      </c>
      <c r="G203" s="76"/>
    </row>
    <row r="204" spans="2:7" ht="30.75" customHeight="1" x14ac:dyDescent="0.2">
      <c r="B204" s="113" t="s">
        <v>284</v>
      </c>
      <c r="C204" s="74" t="s">
        <v>283</v>
      </c>
      <c r="D204" s="75">
        <v>7.5</v>
      </c>
      <c r="E204" s="20"/>
      <c r="F204" s="44">
        <f t="shared" si="7"/>
        <v>0</v>
      </c>
      <c r="G204" s="76"/>
    </row>
    <row r="205" spans="2:7" ht="30.75" customHeight="1" x14ac:dyDescent="0.2">
      <c r="B205" s="114"/>
      <c r="C205" s="74" t="s">
        <v>283</v>
      </c>
      <c r="D205" s="75">
        <v>7.5</v>
      </c>
      <c r="E205" s="20"/>
      <c r="F205" s="44">
        <f t="shared" si="7"/>
        <v>0</v>
      </c>
      <c r="G205" s="76"/>
    </row>
    <row r="206" spans="2:7" ht="30.75" customHeight="1" x14ac:dyDescent="0.2">
      <c r="B206" s="73" t="s">
        <v>286</v>
      </c>
      <c r="C206" s="74" t="s">
        <v>285</v>
      </c>
      <c r="D206" s="75">
        <v>7.5</v>
      </c>
      <c r="E206" s="20"/>
      <c r="F206" s="44">
        <f t="shared" si="7"/>
        <v>0</v>
      </c>
      <c r="G206" s="76"/>
    </row>
    <row r="207" spans="2:7" ht="30.75" customHeight="1" x14ac:dyDescent="0.2">
      <c r="B207" s="73" t="s">
        <v>288</v>
      </c>
      <c r="C207" s="74" t="s">
        <v>287</v>
      </c>
      <c r="D207" s="75">
        <v>75</v>
      </c>
      <c r="E207" s="20"/>
      <c r="F207" s="44">
        <f t="shared" si="7"/>
        <v>0</v>
      </c>
      <c r="G207" s="76"/>
    </row>
    <row r="208" spans="2:7" ht="30.75" customHeight="1" x14ac:dyDescent="0.2">
      <c r="B208" s="73" t="s">
        <v>290</v>
      </c>
      <c r="C208" s="74" t="s">
        <v>289</v>
      </c>
      <c r="D208" s="75">
        <v>6</v>
      </c>
      <c r="E208" s="20"/>
      <c r="F208" s="44">
        <f t="shared" si="7"/>
        <v>0</v>
      </c>
      <c r="G208" s="76"/>
    </row>
    <row r="209" spans="2:7" ht="30.75" customHeight="1" x14ac:dyDescent="0.2">
      <c r="B209" s="113" t="s">
        <v>292</v>
      </c>
      <c r="C209" s="74" t="s">
        <v>291</v>
      </c>
      <c r="D209" s="75">
        <v>15</v>
      </c>
      <c r="E209" s="20"/>
      <c r="F209" s="44">
        <f t="shared" si="7"/>
        <v>0</v>
      </c>
      <c r="G209" s="76"/>
    </row>
    <row r="210" spans="2:7" ht="30.75" customHeight="1" x14ac:dyDescent="0.2">
      <c r="B210" s="115"/>
      <c r="C210" s="74" t="s">
        <v>293</v>
      </c>
      <c r="D210" s="75">
        <v>117</v>
      </c>
      <c r="E210" s="20"/>
      <c r="F210" s="44">
        <f t="shared" si="7"/>
        <v>0</v>
      </c>
      <c r="G210" s="76"/>
    </row>
    <row r="211" spans="2:7" ht="30.75" customHeight="1" x14ac:dyDescent="0.2">
      <c r="B211" s="114"/>
      <c r="C211" s="74" t="s">
        <v>294</v>
      </c>
      <c r="D211" s="75">
        <v>15</v>
      </c>
      <c r="E211" s="20"/>
      <c r="F211" s="44">
        <f t="shared" si="7"/>
        <v>0</v>
      </c>
      <c r="G211" s="76"/>
    </row>
    <row r="212" spans="2:7" ht="30.75" customHeight="1" x14ac:dyDescent="0.2">
      <c r="B212" s="113" t="s">
        <v>296</v>
      </c>
      <c r="C212" s="74" t="s">
        <v>295</v>
      </c>
      <c r="D212" s="75">
        <v>502.5</v>
      </c>
      <c r="E212" s="20"/>
      <c r="F212" s="44">
        <f t="shared" si="7"/>
        <v>0</v>
      </c>
      <c r="G212" s="76"/>
    </row>
    <row r="213" spans="2:7" ht="30.75" customHeight="1" x14ac:dyDescent="0.2">
      <c r="B213" s="114"/>
      <c r="C213" s="74" t="s">
        <v>297</v>
      </c>
      <c r="D213" s="75">
        <v>130.5</v>
      </c>
      <c r="E213" s="20"/>
      <c r="F213" s="44">
        <f t="shared" si="7"/>
        <v>0</v>
      </c>
      <c r="G213" s="76"/>
    </row>
    <row r="214" spans="2:7" ht="30.75" customHeight="1" x14ac:dyDescent="0.2">
      <c r="B214" s="73" t="s">
        <v>299</v>
      </c>
      <c r="C214" s="74" t="s">
        <v>298</v>
      </c>
      <c r="D214" s="75">
        <v>24</v>
      </c>
      <c r="E214" s="20"/>
      <c r="F214" s="44">
        <f t="shared" si="7"/>
        <v>0</v>
      </c>
      <c r="G214" s="76"/>
    </row>
    <row r="215" spans="2:7" ht="30.75" customHeight="1" x14ac:dyDescent="0.2">
      <c r="B215" s="73" t="s">
        <v>301</v>
      </c>
      <c r="C215" s="74" t="s">
        <v>300</v>
      </c>
      <c r="D215" s="75">
        <v>232.5</v>
      </c>
      <c r="E215" s="20"/>
      <c r="F215" s="44">
        <f t="shared" si="7"/>
        <v>0</v>
      </c>
      <c r="G215" s="76"/>
    </row>
    <row r="216" spans="2:7" ht="30.75" customHeight="1" x14ac:dyDescent="0.2">
      <c r="B216" s="77" t="s">
        <v>163</v>
      </c>
      <c r="C216" s="74" t="s">
        <v>302</v>
      </c>
      <c r="D216" s="75">
        <v>7.5</v>
      </c>
      <c r="E216" s="20"/>
      <c r="F216" s="44">
        <f t="shared" si="7"/>
        <v>0</v>
      </c>
      <c r="G216" s="76"/>
    </row>
    <row r="217" spans="2:7" ht="30.75" customHeight="1" x14ac:dyDescent="0.2">
      <c r="B217" s="77" t="s">
        <v>163</v>
      </c>
      <c r="C217" s="74" t="s">
        <v>303</v>
      </c>
      <c r="D217" s="75">
        <v>7.5</v>
      </c>
      <c r="E217" s="20"/>
      <c r="F217" s="44">
        <f t="shared" si="7"/>
        <v>0</v>
      </c>
      <c r="G217" s="76"/>
    </row>
    <row r="218" spans="2:7" ht="30.75" customHeight="1" x14ac:dyDescent="0.2">
      <c r="B218" s="73" t="s">
        <v>508</v>
      </c>
      <c r="C218" s="74" t="s">
        <v>304</v>
      </c>
      <c r="D218" s="75">
        <v>40.5</v>
      </c>
      <c r="E218" s="20"/>
      <c r="F218" s="44">
        <f t="shared" si="7"/>
        <v>0</v>
      </c>
      <c r="G218" s="76"/>
    </row>
    <row r="219" spans="2:7" ht="30.75" customHeight="1" x14ac:dyDescent="0.2">
      <c r="B219" s="73" t="s">
        <v>508</v>
      </c>
      <c r="C219" s="74" t="s">
        <v>305</v>
      </c>
      <c r="D219" s="75">
        <v>37.5</v>
      </c>
      <c r="E219" s="20"/>
      <c r="F219" s="44">
        <f t="shared" si="7"/>
        <v>0</v>
      </c>
      <c r="G219" s="76"/>
    </row>
    <row r="220" spans="2:7" ht="30.75" customHeight="1" x14ac:dyDescent="0.2">
      <c r="B220" s="73" t="s">
        <v>508</v>
      </c>
      <c r="C220" s="74" t="s">
        <v>306</v>
      </c>
      <c r="D220" s="75">
        <v>6</v>
      </c>
      <c r="E220" s="20"/>
      <c r="F220" s="44">
        <f t="shared" si="7"/>
        <v>0</v>
      </c>
      <c r="G220" s="76"/>
    </row>
    <row r="221" spans="2:7" ht="30.75" customHeight="1" x14ac:dyDescent="0.2">
      <c r="B221" s="113" t="s">
        <v>308</v>
      </c>
      <c r="C221" s="74" t="s">
        <v>307</v>
      </c>
      <c r="D221" s="75">
        <v>1.5</v>
      </c>
      <c r="E221" s="20"/>
      <c r="F221" s="44">
        <f t="shared" si="7"/>
        <v>0</v>
      </c>
      <c r="G221" s="76"/>
    </row>
    <row r="222" spans="2:7" ht="30.75" customHeight="1" x14ac:dyDescent="0.2">
      <c r="B222" s="114"/>
      <c r="C222" s="74" t="s">
        <v>309</v>
      </c>
      <c r="D222" s="75">
        <v>6</v>
      </c>
      <c r="E222" s="20"/>
      <c r="F222" s="44">
        <f t="shared" si="7"/>
        <v>0</v>
      </c>
      <c r="G222" s="76"/>
    </row>
    <row r="223" spans="2:7" ht="30.75" customHeight="1" x14ac:dyDescent="0.2">
      <c r="B223" s="73" t="s">
        <v>311</v>
      </c>
      <c r="C223" s="74" t="s">
        <v>310</v>
      </c>
      <c r="D223" s="75">
        <v>15</v>
      </c>
      <c r="E223" s="20"/>
      <c r="F223" s="44">
        <f t="shared" si="7"/>
        <v>0</v>
      </c>
      <c r="G223" s="76"/>
    </row>
    <row r="224" spans="2:7" ht="30.75" customHeight="1" x14ac:dyDescent="0.2">
      <c r="B224" s="73" t="s">
        <v>313</v>
      </c>
      <c r="C224" s="74" t="s">
        <v>312</v>
      </c>
      <c r="D224" s="75">
        <v>1.5</v>
      </c>
      <c r="E224" s="20"/>
      <c r="F224" s="44">
        <f t="shared" si="7"/>
        <v>0</v>
      </c>
      <c r="G224" s="76"/>
    </row>
    <row r="225" spans="2:7" ht="30.75" customHeight="1" x14ac:dyDescent="0.2">
      <c r="B225" s="73" t="s">
        <v>315</v>
      </c>
      <c r="C225" s="74" t="s">
        <v>314</v>
      </c>
      <c r="D225" s="75">
        <v>6</v>
      </c>
      <c r="E225" s="20"/>
      <c r="F225" s="44">
        <f t="shared" si="7"/>
        <v>0</v>
      </c>
      <c r="G225" s="76"/>
    </row>
    <row r="226" spans="2:7" ht="30.75" customHeight="1" x14ac:dyDescent="0.2">
      <c r="B226" s="77" t="s">
        <v>317</v>
      </c>
      <c r="C226" s="74" t="s">
        <v>316</v>
      </c>
      <c r="D226" s="75">
        <v>4.5</v>
      </c>
      <c r="E226" s="20"/>
      <c r="F226" s="44">
        <f t="shared" si="7"/>
        <v>0</v>
      </c>
      <c r="G226" s="76"/>
    </row>
    <row r="227" spans="2:7" ht="30.75" customHeight="1" x14ac:dyDescent="0.2">
      <c r="B227" s="77" t="s">
        <v>317</v>
      </c>
      <c r="C227" s="74" t="s">
        <v>318</v>
      </c>
      <c r="D227" s="75">
        <v>12</v>
      </c>
      <c r="E227" s="20"/>
      <c r="F227" s="44">
        <f t="shared" si="7"/>
        <v>0</v>
      </c>
      <c r="G227" s="76"/>
    </row>
    <row r="228" spans="2:7" ht="30.75" customHeight="1" x14ac:dyDescent="0.2">
      <c r="B228" s="77" t="s">
        <v>317</v>
      </c>
      <c r="C228" s="74" t="s">
        <v>319</v>
      </c>
      <c r="D228" s="75">
        <v>1.5</v>
      </c>
      <c r="E228" s="20"/>
      <c r="F228" s="44">
        <f t="shared" si="7"/>
        <v>0</v>
      </c>
      <c r="G228" s="76"/>
    </row>
    <row r="229" spans="2:7" ht="30.75" customHeight="1" x14ac:dyDescent="0.2">
      <c r="B229" s="77" t="s">
        <v>317</v>
      </c>
      <c r="C229" s="74" t="s">
        <v>320</v>
      </c>
      <c r="D229" s="75">
        <v>6</v>
      </c>
      <c r="E229" s="20"/>
      <c r="F229" s="44">
        <f t="shared" si="7"/>
        <v>0</v>
      </c>
      <c r="G229" s="76"/>
    </row>
    <row r="230" spans="2:7" ht="30.75" customHeight="1" x14ac:dyDescent="0.2">
      <c r="B230" s="77" t="s">
        <v>322</v>
      </c>
      <c r="C230" s="74" t="s">
        <v>321</v>
      </c>
      <c r="D230" s="75">
        <v>18</v>
      </c>
      <c r="E230" s="20"/>
      <c r="F230" s="44">
        <f t="shared" si="7"/>
        <v>0</v>
      </c>
      <c r="G230" s="76"/>
    </row>
    <row r="231" spans="2:7" ht="30.75" customHeight="1" x14ac:dyDescent="0.2">
      <c r="B231" s="77" t="s">
        <v>322</v>
      </c>
      <c r="C231" s="74" t="s">
        <v>323</v>
      </c>
      <c r="D231" s="75">
        <v>238.5</v>
      </c>
      <c r="E231" s="20"/>
      <c r="F231" s="44">
        <f t="shared" si="7"/>
        <v>0</v>
      </c>
      <c r="G231" s="76"/>
    </row>
    <row r="232" spans="2:7" ht="30.75" customHeight="1" x14ac:dyDescent="0.2">
      <c r="B232" s="77" t="s">
        <v>322</v>
      </c>
      <c r="C232" s="74" t="s">
        <v>324</v>
      </c>
      <c r="D232" s="75">
        <v>7.5</v>
      </c>
      <c r="E232" s="20"/>
      <c r="F232" s="44">
        <f t="shared" si="7"/>
        <v>0</v>
      </c>
      <c r="G232" s="76"/>
    </row>
    <row r="233" spans="2:7" ht="30.75" customHeight="1" x14ac:dyDescent="0.2">
      <c r="B233" s="73" t="s">
        <v>326</v>
      </c>
      <c r="C233" s="74" t="s">
        <v>325</v>
      </c>
      <c r="D233" s="75">
        <v>3</v>
      </c>
      <c r="E233" s="20"/>
      <c r="F233" s="44">
        <f t="shared" si="7"/>
        <v>0</v>
      </c>
      <c r="G233" s="76"/>
    </row>
    <row r="234" spans="2:7" ht="30.75" customHeight="1" x14ac:dyDescent="0.2">
      <c r="B234" s="77" t="s">
        <v>328</v>
      </c>
      <c r="C234" s="74" t="s">
        <v>327</v>
      </c>
      <c r="D234" s="75">
        <v>64.5</v>
      </c>
      <c r="E234" s="20"/>
      <c r="F234" s="44">
        <f t="shared" si="7"/>
        <v>0</v>
      </c>
      <c r="G234" s="76"/>
    </row>
    <row r="235" spans="2:7" ht="30.75" customHeight="1" x14ac:dyDescent="0.2">
      <c r="B235" s="77" t="s">
        <v>328</v>
      </c>
      <c r="C235" s="74" t="s">
        <v>329</v>
      </c>
      <c r="D235" s="75">
        <v>1.5</v>
      </c>
      <c r="E235" s="20"/>
      <c r="F235" s="44">
        <f t="shared" si="7"/>
        <v>0</v>
      </c>
      <c r="G235" s="76"/>
    </row>
    <row r="236" spans="2:7" ht="30.75" customHeight="1" x14ac:dyDescent="0.2">
      <c r="B236" s="77" t="s">
        <v>328</v>
      </c>
      <c r="C236" s="74" t="s">
        <v>330</v>
      </c>
      <c r="D236" s="75">
        <v>12</v>
      </c>
      <c r="E236" s="20"/>
      <c r="F236" s="44">
        <f t="shared" si="7"/>
        <v>0</v>
      </c>
      <c r="G236" s="76"/>
    </row>
    <row r="237" spans="2:7" ht="30.75" customHeight="1" x14ac:dyDescent="0.2">
      <c r="B237" s="77" t="s">
        <v>328</v>
      </c>
      <c r="C237" s="74" t="s">
        <v>331</v>
      </c>
      <c r="D237" s="75">
        <v>15</v>
      </c>
      <c r="E237" s="20"/>
      <c r="F237" s="44">
        <f t="shared" si="7"/>
        <v>0</v>
      </c>
      <c r="G237" s="76"/>
    </row>
    <row r="238" spans="2:7" ht="30.75" customHeight="1" x14ac:dyDescent="0.2">
      <c r="B238" s="73" t="s">
        <v>508</v>
      </c>
      <c r="C238" s="74" t="s">
        <v>332</v>
      </c>
      <c r="D238" s="75">
        <v>7.5</v>
      </c>
      <c r="E238" s="20"/>
      <c r="F238" s="44">
        <f t="shared" si="7"/>
        <v>0</v>
      </c>
      <c r="G238" s="76"/>
    </row>
    <row r="239" spans="2:7" ht="30.75" customHeight="1" x14ac:dyDescent="0.2">
      <c r="B239" s="77" t="s">
        <v>333</v>
      </c>
      <c r="C239" s="74" t="s">
        <v>334</v>
      </c>
      <c r="D239" s="75">
        <v>132</v>
      </c>
      <c r="E239" s="20"/>
      <c r="F239" s="44">
        <f t="shared" si="7"/>
        <v>0</v>
      </c>
      <c r="G239" s="76"/>
    </row>
    <row r="240" spans="2:7" ht="30.75" customHeight="1" x14ac:dyDescent="0.2">
      <c r="B240" s="73" t="s">
        <v>336</v>
      </c>
      <c r="C240" s="74" t="s">
        <v>335</v>
      </c>
      <c r="D240" s="75">
        <v>3</v>
      </c>
      <c r="E240" s="20"/>
      <c r="F240" s="44">
        <f t="shared" si="7"/>
        <v>0</v>
      </c>
      <c r="G240" s="76"/>
    </row>
    <row r="241" spans="2:7" ht="30.75" customHeight="1" x14ac:dyDescent="0.2">
      <c r="B241" s="73" t="s">
        <v>338</v>
      </c>
      <c r="C241" s="74" t="s">
        <v>337</v>
      </c>
      <c r="D241" s="75">
        <v>7.5</v>
      </c>
      <c r="E241" s="20"/>
      <c r="F241" s="44">
        <f t="shared" si="7"/>
        <v>0</v>
      </c>
      <c r="G241" s="76"/>
    </row>
    <row r="242" spans="2:7" ht="30.75" customHeight="1" x14ac:dyDescent="0.2">
      <c r="B242" s="73" t="s">
        <v>340</v>
      </c>
      <c r="C242" s="74" t="s">
        <v>339</v>
      </c>
      <c r="D242" s="75">
        <v>90</v>
      </c>
      <c r="E242" s="20"/>
      <c r="F242" s="44">
        <f t="shared" si="7"/>
        <v>0</v>
      </c>
      <c r="G242" s="76"/>
    </row>
    <row r="243" spans="2:7" ht="30.75" customHeight="1" x14ac:dyDescent="0.2">
      <c r="B243" s="73" t="s">
        <v>342</v>
      </c>
      <c r="C243" s="74" t="s">
        <v>341</v>
      </c>
      <c r="D243" s="75">
        <v>1.5</v>
      </c>
      <c r="E243" s="20"/>
      <c r="F243" s="44">
        <f t="shared" si="7"/>
        <v>0</v>
      </c>
      <c r="G243" s="76"/>
    </row>
    <row r="244" spans="2:7" ht="30.75" customHeight="1" x14ac:dyDescent="0.2">
      <c r="B244" s="73" t="s">
        <v>344</v>
      </c>
      <c r="C244" s="74" t="s">
        <v>343</v>
      </c>
      <c r="D244" s="75">
        <v>45</v>
      </c>
      <c r="E244" s="20"/>
      <c r="F244" s="44">
        <f t="shared" si="7"/>
        <v>0</v>
      </c>
      <c r="G244" s="76"/>
    </row>
    <row r="245" spans="2:7" ht="30.75" customHeight="1" x14ac:dyDescent="0.2">
      <c r="B245" s="73" t="s">
        <v>91</v>
      </c>
      <c r="C245" s="74" t="s">
        <v>345</v>
      </c>
      <c r="D245" s="75">
        <v>6</v>
      </c>
      <c r="E245" s="20"/>
      <c r="F245" s="44">
        <f t="shared" si="7"/>
        <v>0</v>
      </c>
      <c r="G245" s="76"/>
    </row>
    <row r="246" spans="2:7" ht="30.75" customHeight="1" x14ac:dyDescent="0.2">
      <c r="B246" s="73" t="s">
        <v>347</v>
      </c>
      <c r="C246" s="74" t="s">
        <v>346</v>
      </c>
      <c r="D246" s="75">
        <v>57</v>
      </c>
      <c r="E246" s="20"/>
      <c r="F246" s="44">
        <f t="shared" si="7"/>
        <v>0</v>
      </c>
      <c r="G246" s="76"/>
    </row>
    <row r="247" spans="2:7" ht="30.75" customHeight="1" x14ac:dyDescent="0.2">
      <c r="B247" s="73" t="s">
        <v>349</v>
      </c>
      <c r="C247" s="74" t="s">
        <v>348</v>
      </c>
      <c r="D247" s="75">
        <v>75</v>
      </c>
      <c r="E247" s="20"/>
      <c r="F247" s="44">
        <f t="shared" si="7"/>
        <v>0</v>
      </c>
      <c r="G247" s="76"/>
    </row>
    <row r="248" spans="2:7" ht="30.75" customHeight="1" x14ac:dyDescent="0.2">
      <c r="B248" s="77" t="s">
        <v>351</v>
      </c>
      <c r="C248" s="74" t="s">
        <v>350</v>
      </c>
      <c r="D248" s="75">
        <v>3</v>
      </c>
      <c r="E248" s="20"/>
      <c r="F248" s="44">
        <f t="shared" si="7"/>
        <v>0</v>
      </c>
      <c r="G248" s="76"/>
    </row>
    <row r="249" spans="2:7" ht="30.75" customHeight="1" x14ac:dyDescent="0.2">
      <c r="B249" s="77" t="s">
        <v>351</v>
      </c>
      <c r="C249" s="74" t="s">
        <v>352</v>
      </c>
      <c r="D249" s="75">
        <v>3</v>
      </c>
      <c r="E249" s="20"/>
      <c r="F249" s="44">
        <f t="shared" si="7"/>
        <v>0</v>
      </c>
      <c r="G249" s="76"/>
    </row>
    <row r="250" spans="2:7" ht="30.75" customHeight="1" x14ac:dyDescent="0.2">
      <c r="B250" s="77" t="s">
        <v>354</v>
      </c>
      <c r="C250" s="74" t="s">
        <v>353</v>
      </c>
      <c r="D250" s="75">
        <v>9</v>
      </c>
      <c r="E250" s="20"/>
      <c r="F250" s="44">
        <f t="shared" si="7"/>
        <v>0</v>
      </c>
      <c r="G250" s="76"/>
    </row>
    <row r="251" spans="2:7" ht="30.75" customHeight="1" x14ac:dyDescent="0.2">
      <c r="B251" s="77" t="s">
        <v>354</v>
      </c>
      <c r="C251" s="74" t="s">
        <v>355</v>
      </c>
      <c r="D251" s="75">
        <v>12</v>
      </c>
      <c r="E251" s="20"/>
      <c r="F251" s="44">
        <f t="shared" si="7"/>
        <v>0</v>
      </c>
      <c r="G251" s="76"/>
    </row>
    <row r="252" spans="2:7" ht="30.75" customHeight="1" x14ac:dyDescent="0.2">
      <c r="B252" s="77" t="s">
        <v>507</v>
      </c>
      <c r="C252" s="74" t="s">
        <v>356</v>
      </c>
      <c r="D252" s="75">
        <v>15</v>
      </c>
      <c r="E252" s="20"/>
      <c r="F252" s="44">
        <f t="shared" si="7"/>
        <v>0</v>
      </c>
      <c r="G252" s="76"/>
    </row>
    <row r="253" spans="2:7" ht="30.75" customHeight="1" x14ac:dyDescent="0.2">
      <c r="B253" s="77" t="s">
        <v>507</v>
      </c>
      <c r="C253" s="74" t="s">
        <v>357</v>
      </c>
      <c r="D253" s="75">
        <v>6</v>
      </c>
      <c r="E253" s="20"/>
      <c r="F253" s="44">
        <f t="shared" si="7"/>
        <v>0</v>
      </c>
      <c r="G253" s="76"/>
    </row>
    <row r="254" spans="2:7" ht="30.75" customHeight="1" x14ac:dyDescent="0.2">
      <c r="B254" s="77" t="s">
        <v>354</v>
      </c>
      <c r="C254" s="74" t="s">
        <v>358</v>
      </c>
      <c r="D254" s="75">
        <v>3</v>
      </c>
      <c r="E254" s="20"/>
      <c r="F254" s="44">
        <f t="shared" si="7"/>
        <v>0</v>
      </c>
      <c r="G254" s="76"/>
    </row>
    <row r="255" spans="2:7" ht="30.75" customHeight="1" x14ac:dyDescent="0.2">
      <c r="B255" s="73" t="s">
        <v>360</v>
      </c>
      <c r="C255" s="74" t="s">
        <v>359</v>
      </c>
      <c r="D255" s="75">
        <v>28.5</v>
      </c>
      <c r="E255" s="20"/>
      <c r="F255" s="44">
        <f t="shared" si="7"/>
        <v>0</v>
      </c>
      <c r="G255" s="76"/>
    </row>
    <row r="256" spans="2:7" ht="30.75" customHeight="1" x14ac:dyDescent="0.2">
      <c r="B256" s="73" t="s">
        <v>362</v>
      </c>
      <c r="C256" s="74" t="s">
        <v>361</v>
      </c>
      <c r="D256" s="75">
        <v>45</v>
      </c>
      <c r="E256" s="20"/>
      <c r="F256" s="44">
        <f t="shared" si="7"/>
        <v>0</v>
      </c>
      <c r="G256" s="76"/>
    </row>
    <row r="257" spans="2:7" ht="30.75" customHeight="1" x14ac:dyDescent="0.2">
      <c r="B257" s="73" t="s">
        <v>364</v>
      </c>
      <c r="C257" s="74" t="s">
        <v>363</v>
      </c>
      <c r="D257" s="75">
        <v>1.5</v>
      </c>
      <c r="E257" s="20"/>
      <c r="F257" s="44">
        <f t="shared" ref="F257:F320" si="8">D257*E257*3</f>
        <v>0</v>
      </c>
      <c r="G257" s="76"/>
    </row>
    <row r="258" spans="2:7" ht="30.75" customHeight="1" x14ac:dyDescent="0.2">
      <c r="B258" s="77" t="s">
        <v>366</v>
      </c>
      <c r="C258" s="74" t="s">
        <v>365</v>
      </c>
      <c r="D258" s="75">
        <v>1.5</v>
      </c>
      <c r="E258" s="20"/>
      <c r="F258" s="44">
        <f t="shared" si="8"/>
        <v>0</v>
      </c>
      <c r="G258" s="76"/>
    </row>
    <row r="259" spans="2:7" ht="30.75" customHeight="1" x14ac:dyDescent="0.2">
      <c r="B259" s="77" t="s">
        <v>366</v>
      </c>
      <c r="C259" s="74" t="s">
        <v>367</v>
      </c>
      <c r="D259" s="75">
        <v>82.5</v>
      </c>
      <c r="E259" s="20"/>
      <c r="F259" s="44">
        <f t="shared" si="8"/>
        <v>0</v>
      </c>
      <c r="G259" s="76"/>
    </row>
    <row r="260" spans="2:7" ht="30.75" customHeight="1" x14ac:dyDescent="0.2">
      <c r="B260" s="77" t="s">
        <v>366</v>
      </c>
      <c r="C260" s="74" t="s">
        <v>368</v>
      </c>
      <c r="D260" s="75">
        <v>4.5</v>
      </c>
      <c r="E260" s="20"/>
      <c r="F260" s="44">
        <f t="shared" si="8"/>
        <v>0</v>
      </c>
      <c r="G260" s="76"/>
    </row>
    <row r="261" spans="2:7" ht="30.75" customHeight="1" x14ac:dyDescent="0.2">
      <c r="B261" s="77" t="s">
        <v>366</v>
      </c>
      <c r="C261" s="74" t="s">
        <v>369</v>
      </c>
      <c r="D261" s="75">
        <v>22.5</v>
      </c>
      <c r="E261" s="20"/>
      <c r="F261" s="44">
        <f t="shared" si="8"/>
        <v>0</v>
      </c>
      <c r="G261" s="76"/>
    </row>
    <row r="262" spans="2:7" ht="30.75" customHeight="1" x14ac:dyDescent="0.2">
      <c r="B262" s="73" t="s">
        <v>85</v>
      </c>
      <c r="C262" s="74" t="s">
        <v>370</v>
      </c>
      <c r="D262" s="75">
        <v>45</v>
      </c>
      <c r="E262" s="20"/>
      <c r="F262" s="44">
        <f t="shared" si="8"/>
        <v>0</v>
      </c>
      <c r="G262" s="76"/>
    </row>
    <row r="263" spans="2:7" ht="30.75" customHeight="1" x14ac:dyDescent="0.2">
      <c r="B263" s="73" t="s">
        <v>508</v>
      </c>
      <c r="C263" s="74" t="s">
        <v>371</v>
      </c>
      <c r="D263" s="75">
        <v>6</v>
      </c>
      <c r="E263" s="20"/>
      <c r="F263" s="44">
        <f t="shared" si="8"/>
        <v>0</v>
      </c>
      <c r="G263" s="76"/>
    </row>
    <row r="264" spans="2:7" ht="30.75" customHeight="1" x14ac:dyDescent="0.2">
      <c r="B264" s="73" t="s">
        <v>508</v>
      </c>
      <c r="C264" s="74" t="s">
        <v>373</v>
      </c>
      <c r="D264" s="75">
        <v>7.5</v>
      </c>
      <c r="E264" s="20"/>
      <c r="F264" s="44">
        <f t="shared" si="8"/>
        <v>0</v>
      </c>
      <c r="G264" s="76"/>
    </row>
    <row r="265" spans="2:7" ht="30.75" customHeight="1" x14ac:dyDescent="0.2">
      <c r="B265" s="77" t="s">
        <v>372</v>
      </c>
      <c r="C265" s="74" t="s">
        <v>374</v>
      </c>
      <c r="D265" s="75">
        <v>43.5</v>
      </c>
      <c r="E265" s="20"/>
      <c r="F265" s="44">
        <f t="shared" si="8"/>
        <v>0</v>
      </c>
      <c r="G265" s="76"/>
    </row>
    <row r="266" spans="2:7" ht="30.75" customHeight="1" x14ac:dyDescent="0.2">
      <c r="B266" s="77" t="s">
        <v>372</v>
      </c>
      <c r="C266" s="74" t="s">
        <v>375</v>
      </c>
      <c r="D266" s="75">
        <v>1.5</v>
      </c>
      <c r="E266" s="20"/>
      <c r="F266" s="44">
        <f t="shared" si="8"/>
        <v>0</v>
      </c>
      <c r="G266" s="76"/>
    </row>
    <row r="267" spans="2:7" ht="30.75" customHeight="1" x14ac:dyDescent="0.2">
      <c r="B267" s="73" t="s">
        <v>377</v>
      </c>
      <c r="C267" s="74" t="s">
        <v>376</v>
      </c>
      <c r="D267" s="75">
        <v>18</v>
      </c>
      <c r="E267" s="20"/>
      <c r="F267" s="44">
        <f t="shared" si="8"/>
        <v>0</v>
      </c>
      <c r="G267" s="76"/>
    </row>
    <row r="268" spans="2:7" ht="30.75" customHeight="1" x14ac:dyDescent="0.2">
      <c r="B268" s="77" t="s">
        <v>379</v>
      </c>
      <c r="C268" s="74" t="s">
        <v>378</v>
      </c>
      <c r="D268" s="75">
        <v>15</v>
      </c>
      <c r="E268" s="20"/>
      <c r="F268" s="44">
        <f t="shared" si="8"/>
        <v>0</v>
      </c>
      <c r="G268" s="76"/>
    </row>
    <row r="269" spans="2:7" ht="30.75" customHeight="1" x14ac:dyDescent="0.2">
      <c r="B269" s="77" t="s">
        <v>379</v>
      </c>
      <c r="C269" s="74" t="s">
        <v>380</v>
      </c>
      <c r="D269" s="75">
        <v>19.5</v>
      </c>
      <c r="E269" s="20"/>
      <c r="F269" s="44">
        <f t="shared" si="8"/>
        <v>0</v>
      </c>
      <c r="G269" s="76"/>
    </row>
    <row r="270" spans="2:7" ht="30.75" customHeight="1" x14ac:dyDescent="0.2">
      <c r="B270" s="73" t="s">
        <v>382</v>
      </c>
      <c r="C270" s="74" t="s">
        <v>381</v>
      </c>
      <c r="D270" s="75">
        <v>21</v>
      </c>
      <c r="E270" s="20"/>
      <c r="F270" s="44">
        <f t="shared" si="8"/>
        <v>0</v>
      </c>
      <c r="G270" s="76"/>
    </row>
    <row r="271" spans="2:7" ht="30.75" customHeight="1" x14ac:dyDescent="0.2">
      <c r="B271" s="77" t="s">
        <v>384</v>
      </c>
      <c r="C271" s="74" t="s">
        <v>383</v>
      </c>
      <c r="D271" s="75">
        <v>1.5</v>
      </c>
      <c r="E271" s="20"/>
      <c r="F271" s="44">
        <f t="shared" si="8"/>
        <v>0</v>
      </c>
      <c r="G271" s="76"/>
    </row>
    <row r="272" spans="2:7" ht="30.75" customHeight="1" x14ac:dyDescent="0.2">
      <c r="B272" s="77" t="s">
        <v>384</v>
      </c>
      <c r="C272" s="74" t="s">
        <v>385</v>
      </c>
      <c r="D272" s="75">
        <v>12</v>
      </c>
      <c r="E272" s="20"/>
      <c r="F272" s="44">
        <f t="shared" si="8"/>
        <v>0</v>
      </c>
      <c r="G272" s="76"/>
    </row>
    <row r="273" spans="2:7" ht="30.75" customHeight="1" x14ac:dyDescent="0.2">
      <c r="B273" s="77" t="s">
        <v>384</v>
      </c>
      <c r="C273" s="74" t="s">
        <v>386</v>
      </c>
      <c r="D273" s="75">
        <v>16.5</v>
      </c>
      <c r="E273" s="20"/>
      <c r="F273" s="44">
        <f t="shared" si="8"/>
        <v>0</v>
      </c>
      <c r="G273" s="76"/>
    </row>
    <row r="274" spans="2:7" ht="30.75" customHeight="1" x14ac:dyDescent="0.2">
      <c r="B274" s="77" t="s">
        <v>384</v>
      </c>
      <c r="C274" s="74" t="s">
        <v>387</v>
      </c>
      <c r="D274" s="75">
        <v>15</v>
      </c>
      <c r="E274" s="20"/>
      <c r="F274" s="44">
        <f t="shared" si="8"/>
        <v>0</v>
      </c>
      <c r="G274" s="76"/>
    </row>
    <row r="275" spans="2:7" ht="30.75" customHeight="1" x14ac:dyDescent="0.2">
      <c r="B275" s="73" t="s">
        <v>389</v>
      </c>
      <c r="C275" s="74" t="s">
        <v>388</v>
      </c>
      <c r="D275" s="75">
        <v>4.5</v>
      </c>
      <c r="E275" s="20"/>
      <c r="F275" s="44">
        <f t="shared" si="8"/>
        <v>0</v>
      </c>
      <c r="G275" s="76"/>
    </row>
    <row r="276" spans="2:7" ht="30.75" customHeight="1" x14ac:dyDescent="0.2">
      <c r="B276" s="73" t="s">
        <v>391</v>
      </c>
      <c r="C276" s="74" t="s">
        <v>390</v>
      </c>
      <c r="D276" s="75">
        <v>19.5</v>
      </c>
      <c r="E276" s="20"/>
      <c r="F276" s="44">
        <f t="shared" si="8"/>
        <v>0</v>
      </c>
      <c r="G276" s="76"/>
    </row>
    <row r="277" spans="2:7" ht="30.75" customHeight="1" x14ac:dyDescent="0.2">
      <c r="B277" s="73" t="s">
        <v>393</v>
      </c>
      <c r="C277" s="74" t="s">
        <v>392</v>
      </c>
      <c r="D277" s="75">
        <v>15</v>
      </c>
      <c r="E277" s="20"/>
      <c r="F277" s="44">
        <f t="shared" si="8"/>
        <v>0</v>
      </c>
      <c r="G277" s="76"/>
    </row>
    <row r="278" spans="2:7" ht="30.75" customHeight="1" x14ac:dyDescent="0.2">
      <c r="B278" s="73" t="s">
        <v>91</v>
      </c>
      <c r="C278" s="74" t="s">
        <v>394</v>
      </c>
      <c r="D278" s="75">
        <v>39</v>
      </c>
      <c r="E278" s="20"/>
      <c r="F278" s="44">
        <f t="shared" si="8"/>
        <v>0</v>
      </c>
      <c r="G278" s="76"/>
    </row>
    <row r="279" spans="2:7" ht="30.75" customHeight="1" x14ac:dyDescent="0.2">
      <c r="B279" s="73" t="s">
        <v>396</v>
      </c>
      <c r="C279" s="74" t="s">
        <v>395</v>
      </c>
      <c r="D279" s="75">
        <v>24</v>
      </c>
      <c r="E279" s="20"/>
      <c r="F279" s="44">
        <f t="shared" si="8"/>
        <v>0</v>
      </c>
      <c r="G279" s="76"/>
    </row>
    <row r="280" spans="2:7" ht="30.75" customHeight="1" x14ac:dyDescent="0.2">
      <c r="B280" s="73" t="s">
        <v>398</v>
      </c>
      <c r="C280" s="74" t="s">
        <v>397</v>
      </c>
      <c r="D280" s="75">
        <v>3</v>
      </c>
      <c r="E280" s="20"/>
      <c r="F280" s="44">
        <f t="shared" si="8"/>
        <v>0</v>
      </c>
      <c r="G280" s="76"/>
    </row>
    <row r="281" spans="2:7" ht="30.75" customHeight="1" x14ac:dyDescent="0.2">
      <c r="B281" s="73" t="s">
        <v>400</v>
      </c>
      <c r="C281" s="74" t="s">
        <v>399</v>
      </c>
      <c r="D281" s="75">
        <v>39</v>
      </c>
      <c r="E281" s="20"/>
      <c r="F281" s="44">
        <f t="shared" si="8"/>
        <v>0</v>
      </c>
      <c r="G281" s="76"/>
    </row>
    <row r="282" spans="2:7" ht="30.75" customHeight="1" x14ac:dyDescent="0.2">
      <c r="B282" s="73" t="s">
        <v>402</v>
      </c>
      <c r="C282" s="74" t="s">
        <v>401</v>
      </c>
      <c r="D282" s="75">
        <v>3</v>
      </c>
      <c r="E282" s="20"/>
      <c r="F282" s="44">
        <f t="shared" si="8"/>
        <v>0</v>
      </c>
      <c r="G282" s="76"/>
    </row>
    <row r="283" spans="2:7" ht="30.75" customHeight="1" x14ac:dyDescent="0.2">
      <c r="B283" s="77" t="s">
        <v>404</v>
      </c>
      <c r="C283" s="74" t="s">
        <v>403</v>
      </c>
      <c r="D283" s="75">
        <v>66</v>
      </c>
      <c r="E283" s="20"/>
      <c r="F283" s="44">
        <f t="shared" si="8"/>
        <v>0</v>
      </c>
      <c r="G283" s="76"/>
    </row>
    <row r="284" spans="2:7" ht="30.75" customHeight="1" x14ac:dyDescent="0.2">
      <c r="B284" s="77" t="s">
        <v>404</v>
      </c>
      <c r="C284" s="74" t="s">
        <v>405</v>
      </c>
      <c r="D284" s="75">
        <v>4.5</v>
      </c>
      <c r="E284" s="20"/>
      <c r="F284" s="44">
        <f t="shared" si="8"/>
        <v>0</v>
      </c>
      <c r="G284" s="76"/>
    </row>
    <row r="285" spans="2:7" ht="30.75" customHeight="1" x14ac:dyDescent="0.2">
      <c r="B285" s="77" t="s">
        <v>404</v>
      </c>
      <c r="C285" s="74" t="s">
        <v>406</v>
      </c>
      <c r="D285" s="75">
        <v>24</v>
      </c>
      <c r="E285" s="20"/>
      <c r="F285" s="44">
        <f t="shared" si="8"/>
        <v>0</v>
      </c>
      <c r="G285" s="76"/>
    </row>
    <row r="286" spans="2:7" ht="30.75" customHeight="1" x14ac:dyDescent="0.2">
      <c r="B286" s="77" t="s">
        <v>408</v>
      </c>
      <c r="C286" s="74" t="s">
        <v>407</v>
      </c>
      <c r="D286" s="75">
        <v>18</v>
      </c>
      <c r="E286" s="20"/>
      <c r="F286" s="44">
        <f t="shared" si="8"/>
        <v>0</v>
      </c>
      <c r="G286" s="76"/>
    </row>
    <row r="287" spans="2:7" ht="30.75" customHeight="1" x14ac:dyDescent="0.2">
      <c r="B287" s="77" t="s">
        <v>408</v>
      </c>
      <c r="C287" s="74" t="s">
        <v>410</v>
      </c>
      <c r="D287" s="75">
        <v>1.5</v>
      </c>
      <c r="E287" s="20"/>
      <c r="F287" s="44">
        <f t="shared" si="8"/>
        <v>0</v>
      </c>
      <c r="G287" s="76"/>
    </row>
    <row r="288" spans="2:7" ht="30.75" customHeight="1" x14ac:dyDescent="0.2">
      <c r="B288" s="77" t="s">
        <v>408</v>
      </c>
      <c r="C288" s="74" t="s">
        <v>411</v>
      </c>
      <c r="D288" s="75">
        <v>3</v>
      </c>
      <c r="E288" s="20"/>
      <c r="F288" s="44">
        <f t="shared" si="8"/>
        <v>0</v>
      </c>
      <c r="G288" s="76"/>
    </row>
    <row r="289" spans="2:7" ht="30.75" customHeight="1" x14ac:dyDescent="0.2">
      <c r="B289" s="77" t="s">
        <v>408</v>
      </c>
      <c r="C289" s="74" t="s">
        <v>412</v>
      </c>
      <c r="D289" s="75">
        <v>1.5</v>
      </c>
      <c r="E289" s="20"/>
      <c r="F289" s="44">
        <f t="shared" si="8"/>
        <v>0</v>
      </c>
      <c r="G289" s="76"/>
    </row>
    <row r="290" spans="2:7" ht="30.75" customHeight="1" x14ac:dyDescent="0.2">
      <c r="B290" s="73" t="s">
        <v>91</v>
      </c>
      <c r="C290" s="74" t="s">
        <v>413</v>
      </c>
      <c r="D290" s="75">
        <v>15</v>
      </c>
      <c r="E290" s="20"/>
      <c r="F290" s="44">
        <f t="shared" si="8"/>
        <v>0</v>
      </c>
      <c r="G290" s="76"/>
    </row>
    <row r="291" spans="2:7" ht="30.75" customHeight="1" x14ac:dyDescent="0.2">
      <c r="B291" s="73" t="s">
        <v>415</v>
      </c>
      <c r="C291" s="74" t="s">
        <v>414</v>
      </c>
      <c r="D291" s="75">
        <v>3</v>
      </c>
      <c r="E291" s="20"/>
      <c r="F291" s="44">
        <f t="shared" si="8"/>
        <v>0</v>
      </c>
      <c r="G291" s="76"/>
    </row>
    <row r="292" spans="2:7" ht="30.75" customHeight="1" x14ac:dyDescent="0.2">
      <c r="B292" s="73" t="s">
        <v>508</v>
      </c>
      <c r="C292" s="74" t="s">
        <v>416</v>
      </c>
      <c r="D292" s="75">
        <v>30</v>
      </c>
      <c r="E292" s="20"/>
      <c r="F292" s="44">
        <f t="shared" si="8"/>
        <v>0</v>
      </c>
      <c r="G292" s="76"/>
    </row>
    <row r="293" spans="2:7" ht="30.75" customHeight="1" x14ac:dyDescent="0.2">
      <c r="B293" s="73" t="s">
        <v>418</v>
      </c>
      <c r="C293" s="74" t="s">
        <v>417</v>
      </c>
      <c r="D293" s="75">
        <v>18</v>
      </c>
      <c r="E293" s="20"/>
      <c r="F293" s="44">
        <f t="shared" si="8"/>
        <v>0</v>
      </c>
      <c r="G293" s="76"/>
    </row>
    <row r="294" spans="2:7" ht="30.75" customHeight="1" x14ac:dyDescent="0.2">
      <c r="B294" s="77" t="s">
        <v>409</v>
      </c>
      <c r="C294" s="74" t="s">
        <v>419</v>
      </c>
      <c r="D294" s="75">
        <v>39</v>
      </c>
      <c r="E294" s="20"/>
      <c r="F294" s="44">
        <f t="shared" si="8"/>
        <v>0</v>
      </c>
      <c r="G294" s="76"/>
    </row>
    <row r="295" spans="2:7" ht="30.75" customHeight="1" x14ac:dyDescent="0.2">
      <c r="B295" s="77" t="s">
        <v>409</v>
      </c>
      <c r="C295" s="74" t="s">
        <v>420</v>
      </c>
      <c r="D295" s="75">
        <v>60</v>
      </c>
      <c r="E295" s="20"/>
      <c r="F295" s="44">
        <f t="shared" si="8"/>
        <v>0</v>
      </c>
      <c r="G295" s="76"/>
    </row>
    <row r="296" spans="2:7" ht="30.75" customHeight="1" x14ac:dyDescent="0.2">
      <c r="B296" s="77" t="s">
        <v>409</v>
      </c>
      <c r="C296" s="74" t="s">
        <v>421</v>
      </c>
      <c r="D296" s="75">
        <v>9</v>
      </c>
      <c r="E296" s="20"/>
      <c r="F296" s="44">
        <f t="shared" si="8"/>
        <v>0</v>
      </c>
      <c r="G296" s="76"/>
    </row>
    <row r="297" spans="2:7" ht="30.75" customHeight="1" x14ac:dyDescent="0.2">
      <c r="B297" s="77" t="s">
        <v>409</v>
      </c>
      <c r="C297" s="74" t="s">
        <v>422</v>
      </c>
      <c r="D297" s="75">
        <v>84</v>
      </c>
      <c r="E297" s="20"/>
      <c r="F297" s="44">
        <f t="shared" si="8"/>
        <v>0</v>
      </c>
      <c r="G297" s="76"/>
    </row>
    <row r="298" spans="2:7" ht="30.75" customHeight="1" x14ac:dyDescent="0.2">
      <c r="B298" s="73" t="s">
        <v>424</v>
      </c>
      <c r="C298" s="74" t="s">
        <v>423</v>
      </c>
      <c r="D298" s="75">
        <v>3</v>
      </c>
      <c r="E298" s="20"/>
      <c r="F298" s="44">
        <f t="shared" si="8"/>
        <v>0</v>
      </c>
      <c r="G298" s="76"/>
    </row>
    <row r="299" spans="2:7" ht="30.75" customHeight="1" x14ac:dyDescent="0.2">
      <c r="B299" s="73" t="s">
        <v>426</v>
      </c>
      <c r="C299" s="74" t="s">
        <v>425</v>
      </c>
      <c r="D299" s="75">
        <v>105</v>
      </c>
      <c r="E299" s="20"/>
      <c r="F299" s="44">
        <f t="shared" si="8"/>
        <v>0</v>
      </c>
      <c r="G299" s="76"/>
    </row>
    <row r="300" spans="2:7" ht="30.75" customHeight="1" x14ac:dyDescent="0.2">
      <c r="B300" s="73" t="s">
        <v>428</v>
      </c>
      <c r="C300" s="74" t="s">
        <v>427</v>
      </c>
      <c r="D300" s="75">
        <v>15</v>
      </c>
      <c r="E300" s="20"/>
      <c r="F300" s="44">
        <f t="shared" si="8"/>
        <v>0</v>
      </c>
      <c r="G300" s="76"/>
    </row>
    <row r="301" spans="2:7" ht="30.75" customHeight="1" x14ac:dyDescent="0.2">
      <c r="B301" s="73" t="s">
        <v>91</v>
      </c>
      <c r="C301" s="74" t="s">
        <v>429</v>
      </c>
      <c r="D301" s="75">
        <v>85.5</v>
      </c>
      <c r="E301" s="20"/>
      <c r="F301" s="44">
        <f t="shared" si="8"/>
        <v>0</v>
      </c>
      <c r="G301" s="76"/>
    </row>
    <row r="302" spans="2:7" ht="30.75" customHeight="1" x14ac:dyDescent="0.2">
      <c r="B302" s="73" t="s">
        <v>508</v>
      </c>
      <c r="C302" s="74" t="s">
        <v>430</v>
      </c>
      <c r="D302" s="75">
        <v>12</v>
      </c>
      <c r="E302" s="20"/>
      <c r="F302" s="44">
        <f t="shared" si="8"/>
        <v>0</v>
      </c>
      <c r="G302" s="76"/>
    </row>
    <row r="303" spans="2:7" ht="30.75" customHeight="1" x14ac:dyDescent="0.2">
      <c r="B303" s="77" t="s">
        <v>163</v>
      </c>
      <c r="C303" s="74" t="s">
        <v>431</v>
      </c>
      <c r="D303" s="75">
        <v>1.5</v>
      </c>
      <c r="E303" s="20"/>
      <c r="F303" s="44">
        <f t="shared" si="8"/>
        <v>0</v>
      </c>
      <c r="G303" s="76"/>
    </row>
    <row r="304" spans="2:7" ht="30.75" customHeight="1" x14ac:dyDescent="0.2">
      <c r="B304" s="77" t="s">
        <v>163</v>
      </c>
      <c r="C304" s="74" t="s">
        <v>432</v>
      </c>
      <c r="D304" s="75">
        <v>10.5</v>
      </c>
      <c r="E304" s="20"/>
      <c r="F304" s="44">
        <f t="shared" si="8"/>
        <v>0</v>
      </c>
      <c r="G304" s="76"/>
    </row>
    <row r="305" spans="2:7" ht="30.75" customHeight="1" x14ac:dyDescent="0.2">
      <c r="B305" s="77" t="s">
        <v>163</v>
      </c>
      <c r="C305" s="74" t="s">
        <v>433</v>
      </c>
      <c r="D305" s="75">
        <v>7.5</v>
      </c>
      <c r="E305" s="20"/>
      <c r="F305" s="44">
        <f t="shared" si="8"/>
        <v>0</v>
      </c>
      <c r="G305" s="76"/>
    </row>
    <row r="306" spans="2:7" ht="30.75" customHeight="1" x14ac:dyDescent="0.2">
      <c r="B306" s="77" t="s">
        <v>163</v>
      </c>
      <c r="C306" s="74" t="s">
        <v>434</v>
      </c>
      <c r="D306" s="75">
        <v>4.5</v>
      </c>
      <c r="E306" s="20"/>
      <c r="F306" s="44">
        <f t="shared" si="8"/>
        <v>0</v>
      </c>
      <c r="G306" s="76"/>
    </row>
    <row r="307" spans="2:7" ht="30.75" customHeight="1" x14ac:dyDescent="0.2">
      <c r="B307" s="73" t="s">
        <v>436</v>
      </c>
      <c r="C307" s="74" t="s">
        <v>435</v>
      </c>
      <c r="D307" s="75">
        <v>34.5</v>
      </c>
      <c r="E307" s="20"/>
      <c r="F307" s="44">
        <f t="shared" si="8"/>
        <v>0</v>
      </c>
      <c r="G307" s="76"/>
    </row>
    <row r="308" spans="2:7" ht="30.75" customHeight="1" x14ac:dyDescent="0.2">
      <c r="B308" s="73" t="s">
        <v>438</v>
      </c>
      <c r="C308" s="74" t="s">
        <v>437</v>
      </c>
      <c r="D308" s="75">
        <v>4.5</v>
      </c>
      <c r="E308" s="20"/>
      <c r="F308" s="44">
        <f t="shared" si="8"/>
        <v>0</v>
      </c>
      <c r="G308" s="76"/>
    </row>
    <row r="309" spans="2:7" ht="30.75" customHeight="1" x14ac:dyDescent="0.2">
      <c r="B309" s="73" t="s">
        <v>440</v>
      </c>
      <c r="C309" s="74" t="s">
        <v>439</v>
      </c>
      <c r="D309" s="75">
        <v>9</v>
      </c>
      <c r="E309" s="20"/>
      <c r="F309" s="44">
        <f t="shared" si="8"/>
        <v>0</v>
      </c>
      <c r="G309" s="76"/>
    </row>
    <row r="310" spans="2:7" ht="30.75" customHeight="1" x14ac:dyDescent="0.2">
      <c r="B310" s="73" t="s">
        <v>442</v>
      </c>
      <c r="C310" s="74" t="s">
        <v>441</v>
      </c>
      <c r="D310" s="75">
        <v>121.5</v>
      </c>
      <c r="E310" s="20"/>
      <c r="F310" s="44">
        <f t="shared" si="8"/>
        <v>0</v>
      </c>
      <c r="G310" s="76"/>
    </row>
    <row r="311" spans="2:7" ht="30.75" customHeight="1" x14ac:dyDescent="0.2">
      <c r="B311" s="73" t="s">
        <v>444</v>
      </c>
      <c r="C311" s="74" t="s">
        <v>443</v>
      </c>
      <c r="D311" s="75">
        <v>45</v>
      </c>
      <c r="E311" s="20"/>
      <c r="F311" s="44">
        <f t="shared" si="8"/>
        <v>0</v>
      </c>
      <c r="G311" s="76"/>
    </row>
    <row r="312" spans="2:7" ht="30.75" customHeight="1" x14ac:dyDescent="0.2">
      <c r="B312" s="73" t="s">
        <v>446</v>
      </c>
      <c r="C312" s="74" t="s">
        <v>445</v>
      </c>
      <c r="D312" s="75">
        <v>6</v>
      </c>
      <c r="E312" s="20"/>
      <c r="F312" s="44">
        <f t="shared" si="8"/>
        <v>0</v>
      </c>
      <c r="G312" s="76"/>
    </row>
    <row r="313" spans="2:7" ht="30.75" customHeight="1" x14ac:dyDescent="0.2">
      <c r="B313" s="73" t="s">
        <v>446</v>
      </c>
      <c r="C313" s="74" t="s">
        <v>447</v>
      </c>
      <c r="D313" s="75">
        <v>3</v>
      </c>
      <c r="E313" s="20"/>
      <c r="F313" s="44">
        <f t="shared" si="8"/>
        <v>0</v>
      </c>
      <c r="G313" s="76"/>
    </row>
    <row r="314" spans="2:7" ht="30.75" customHeight="1" x14ac:dyDescent="0.2">
      <c r="B314" s="73" t="s">
        <v>449</v>
      </c>
      <c r="C314" s="74" t="s">
        <v>448</v>
      </c>
      <c r="D314" s="75">
        <v>16.5</v>
      </c>
      <c r="E314" s="20"/>
      <c r="F314" s="44">
        <f t="shared" si="8"/>
        <v>0</v>
      </c>
      <c r="G314" s="76"/>
    </row>
    <row r="315" spans="2:7" ht="30.75" customHeight="1" x14ac:dyDescent="0.2">
      <c r="B315" s="73" t="s">
        <v>451</v>
      </c>
      <c r="C315" s="74" t="s">
        <v>450</v>
      </c>
      <c r="D315" s="75">
        <v>15</v>
      </c>
      <c r="E315" s="20"/>
      <c r="F315" s="44">
        <f t="shared" si="8"/>
        <v>0</v>
      </c>
      <c r="G315" s="76"/>
    </row>
    <row r="316" spans="2:7" ht="30.75" customHeight="1" x14ac:dyDescent="0.2">
      <c r="B316" s="73" t="s">
        <v>453</v>
      </c>
      <c r="C316" s="74" t="s">
        <v>452</v>
      </c>
      <c r="D316" s="75">
        <v>735</v>
      </c>
      <c r="E316" s="20"/>
      <c r="F316" s="44">
        <f t="shared" si="8"/>
        <v>0</v>
      </c>
      <c r="G316" s="76"/>
    </row>
    <row r="317" spans="2:7" ht="30.75" customHeight="1" x14ac:dyDescent="0.2">
      <c r="B317" s="73" t="s">
        <v>455</v>
      </c>
      <c r="C317" s="74" t="s">
        <v>454</v>
      </c>
      <c r="D317" s="75">
        <v>22.5</v>
      </c>
      <c r="E317" s="20"/>
      <c r="F317" s="44">
        <f t="shared" si="8"/>
        <v>0</v>
      </c>
      <c r="G317" s="76"/>
    </row>
    <row r="318" spans="2:7" ht="30.75" customHeight="1" x14ac:dyDescent="0.2">
      <c r="B318" s="73" t="s">
        <v>509</v>
      </c>
      <c r="C318" s="74" t="s">
        <v>456</v>
      </c>
      <c r="D318" s="75">
        <v>111</v>
      </c>
      <c r="E318" s="20"/>
      <c r="F318" s="44">
        <f t="shared" si="8"/>
        <v>0</v>
      </c>
      <c r="G318" s="76"/>
    </row>
    <row r="319" spans="2:7" ht="30.75" customHeight="1" x14ac:dyDescent="0.2">
      <c r="B319" s="73" t="s">
        <v>509</v>
      </c>
      <c r="C319" s="74" t="s">
        <v>457</v>
      </c>
      <c r="D319" s="75">
        <v>510</v>
      </c>
      <c r="E319" s="20"/>
      <c r="F319" s="44">
        <f t="shared" si="8"/>
        <v>0</v>
      </c>
      <c r="G319" s="76"/>
    </row>
    <row r="320" spans="2:7" ht="30.75" customHeight="1" x14ac:dyDescent="0.2">
      <c r="B320" s="73" t="s">
        <v>509</v>
      </c>
      <c r="C320" s="74" t="s">
        <v>458</v>
      </c>
      <c r="D320" s="75">
        <v>253.5</v>
      </c>
      <c r="E320" s="20"/>
      <c r="F320" s="44">
        <f t="shared" si="8"/>
        <v>0</v>
      </c>
      <c r="G320" s="76"/>
    </row>
    <row r="321" spans="2:7" ht="30.75" customHeight="1" x14ac:dyDescent="0.2">
      <c r="B321" s="73" t="s">
        <v>460</v>
      </c>
      <c r="C321" s="74" t="s">
        <v>459</v>
      </c>
      <c r="D321" s="75">
        <v>16.5</v>
      </c>
      <c r="E321" s="20"/>
      <c r="F321" s="44">
        <f t="shared" ref="F321:F342" si="9">D321*E321*3</f>
        <v>0</v>
      </c>
      <c r="G321" s="76"/>
    </row>
    <row r="322" spans="2:7" ht="30.75" customHeight="1" x14ac:dyDescent="0.2">
      <c r="B322" s="73" t="s">
        <v>91</v>
      </c>
      <c r="C322" s="74" t="s">
        <v>461</v>
      </c>
      <c r="D322" s="75">
        <v>37.5</v>
      </c>
      <c r="E322" s="20"/>
      <c r="F322" s="44">
        <f t="shared" si="9"/>
        <v>0</v>
      </c>
      <c r="G322" s="76"/>
    </row>
    <row r="323" spans="2:7" ht="30.75" customHeight="1" x14ac:dyDescent="0.2">
      <c r="B323" s="73" t="s">
        <v>463</v>
      </c>
      <c r="C323" s="74" t="s">
        <v>462</v>
      </c>
      <c r="D323" s="75">
        <v>28.5</v>
      </c>
      <c r="E323" s="20"/>
      <c r="F323" s="44">
        <f t="shared" si="9"/>
        <v>0</v>
      </c>
      <c r="G323" s="76"/>
    </row>
    <row r="324" spans="2:7" ht="30.75" customHeight="1" x14ac:dyDescent="0.2">
      <c r="B324" s="73" t="s">
        <v>463</v>
      </c>
      <c r="C324" s="74" t="s">
        <v>464</v>
      </c>
      <c r="D324" s="75">
        <v>22.5</v>
      </c>
      <c r="E324" s="20"/>
      <c r="F324" s="44">
        <f t="shared" si="9"/>
        <v>0</v>
      </c>
      <c r="G324" s="76"/>
    </row>
    <row r="325" spans="2:7" ht="30.75" customHeight="1" x14ac:dyDescent="0.2">
      <c r="B325" s="73" t="s">
        <v>466</v>
      </c>
      <c r="C325" s="74" t="s">
        <v>465</v>
      </c>
      <c r="D325" s="75">
        <v>6</v>
      </c>
      <c r="E325" s="20"/>
      <c r="F325" s="44">
        <f t="shared" si="9"/>
        <v>0</v>
      </c>
      <c r="G325" s="76"/>
    </row>
    <row r="326" spans="2:7" ht="30.75" customHeight="1" x14ac:dyDescent="0.2">
      <c r="B326" s="73" t="s">
        <v>508</v>
      </c>
      <c r="C326" s="74" t="s">
        <v>467</v>
      </c>
      <c r="D326" s="75">
        <v>9</v>
      </c>
      <c r="E326" s="20"/>
      <c r="F326" s="44">
        <f t="shared" si="9"/>
        <v>0</v>
      </c>
      <c r="G326" s="76"/>
    </row>
    <row r="327" spans="2:7" ht="30.75" customHeight="1" x14ac:dyDescent="0.2">
      <c r="B327" s="77" t="s">
        <v>469</v>
      </c>
      <c r="C327" s="74" t="s">
        <v>468</v>
      </c>
      <c r="D327" s="75">
        <v>22.5</v>
      </c>
      <c r="E327" s="20"/>
      <c r="F327" s="44">
        <f t="shared" si="9"/>
        <v>0</v>
      </c>
      <c r="G327" s="76"/>
    </row>
    <row r="328" spans="2:7" ht="30.75" customHeight="1" x14ac:dyDescent="0.2">
      <c r="B328" s="77" t="s">
        <v>469</v>
      </c>
      <c r="C328" s="74" t="s">
        <v>470</v>
      </c>
      <c r="D328" s="75">
        <v>1.5</v>
      </c>
      <c r="E328" s="20"/>
      <c r="F328" s="44">
        <f t="shared" si="9"/>
        <v>0</v>
      </c>
      <c r="G328" s="76"/>
    </row>
    <row r="329" spans="2:7" ht="30.75" customHeight="1" x14ac:dyDescent="0.2">
      <c r="B329" s="77" t="s">
        <v>469</v>
      </c>
      <c r="C329" s="74" t="s">
        <v>471</v>
      </c>
      <c r="D329" s="75">
        <v>34.5</v>
      </c>
      <c r="E329" s="20"/>
      <c r="F329" s="44">
        <f t="shared" si="9"/>
        <v>0</v>
      </c>
      <c r="G329" s="76"/>
    </row>
    <row r="330" spans="2:7" ht="30.75" customHeight="1" x14ac:dyDescent="0.2">
      <c r="B330" s="77" t="s">
        <v>469</v>
      </c>
      <c r="C330" s="74" t="s">
        <v>472</v>
      </c>
      <c r="D330" s="75">
        <v>4.5</v>
      </c>
      <c r="E330" s="20"/>
      <c r="F330" s="44">
        <f t="shared" si="9"/>
        <v>0</v>
      </c>
      <c r="G330" s="76"/>
    </row>
    <row r="331" spans="2:7" ht="30.75" customHeight="1" x14ac:dyDescent="0.2">
      <c r="B331" s="77" t="s">
        <v>469</v>
      </c>
      <c r="C331" s="74" t="s">
        <v>473</v>
      </c>
      <c r="D331" s="75">
        <v>1.5</v>
      </c>
      <c r="E331" s="20"/>
      <c r="F331" s="44">
        <f t="shared" si="9"/>
        <v>0</v>
      </c>
      <c r="G331" s="76"/>
    </row>
    <row r="332" spans="2:7" ht="30.75" customHeight="1" x14ac:dyDescent="0.2">
      <c r="B332" s="77" t="s">
        <v>469</v>
      </c>
      <c r="C332" s="74" t="s">
        <v>474</v>
      </c>
      <c r="D332" s="75">
        <v>3</v>
      </c>
      <c r="E332" s="20"/>
      <c r="F332" s="44">
        <f t="shared" si="9"/>
        <v>0</v>
      </c>
      <c r="G332" s="76"/>
    </row>
    <row r="333" spans="2:7" ht="30.75" customHeight="1" x14ac:dyDescent="0.2">
      <c r="B333" s="77" t="s">
        <v>469</v>
      </c>
      <c r="C333" s="74" t="s">
        <v>475</v>
      </c>
      <c r="D333" s="75">
        <v>72</v>
      </c>
      <c r="E333" s="20"/>
      <c r="F333" s="44">
        <f t="shared" si="9"/>
        <v>0</v>
      </c>
      <c r="G333" s="76"/>
    </row>
    <row r="334" spans="2:7" ht="30.75" customHeight="1" x14ac:dyDescent="0.2">
      <c r="B334" s="73" t="s">
        <v>477</v>
      </c>
      <c r="C334" s="74" t="s">
        <v>476</v>
      </c>
      <c r="D334" s="75">
        <v>3</v>
      </c>
      <c r="E334" s="20"/>
      <c r="F334" s="44">
        <f t="shared" si="9"/>
        <v>0</v>
      </c>
      <c r="G334" s="76"/>
    </row>
    <row r="335" spans="2:7" ht="30.75" customHeight="1" x14ac:dyDescent="0.2">
      <c r="B335" s="77" t="s">
        <v>479</v>
      </c>
      <c r="C335" s="74" t="s">
        <v>478</v>
      </c>
      <c r="D335" s="75">
        <v>7.5</v>
      </c>
      <c r="E335" s="20"/>
      <c r="F335" s="44">
        <f t="shared" si="9"/>
        <v>0</v>
      </c>
      <c r="G335" s="76"/>
    </row>
    <row r="336" spans="2:7" ht="30.75" customHeight="1" x14ac:dyDescent="0.2">
      <c r="B336" s="77" t="s">
        <v>479</v>
      </c>
      <c r="C336" s="74" t="s">
        <v>480</v>
      </c>
      <c r="D336" s="75">
        <v>7.5</v>
      </c>
      <c r="E336" s="20"/>
      <c r="F336" s="44">
        <f t="shared" si="9"/>
        <v>0</v>
      </c>
      <c r="G336" s="76"/>
    </row>
    <row r="337" spans="2:7" ht="30.75" customHeight="1" x14ac:dyDescent="0.2">
      <c r="B337" s="77" t="s">
        <v>479</v>
      </c>
      <c r="C337" s="74" t="s">
        <v>481</v>
      </c>
      <c r="D337" s="75">
        <v>81</v>
      </c>
      <c r="E337" s="20"/>
      <c r="F337" s="44">
        <f t="shared" si="9"/>
        <v>0</v>
      </c>
      <c r="G337" s="76"/>
    </row>
    <row r="338" spans="2:7" ht="30.75" customHeight="1" x14ac:dyDescent="0.2">
      <c r="B338" s="77" t="s">
        <v>479</v>
      </c>
      <c r="C338" s="74" t="s">
        <v>482</v>
      </c>
      <c r="D338" s="75">
        <v>1.5</v>
      </c>
      <c r="E338" s="20"/>
      <c r="F338" s="44">
        <f t="shared" si="9"/>
        <v>0</v>
      </c>
      <c r="G338" s="76"/>
    </row>
    <row r="339" spans="2:7" ht="30.75" customHeight="1" x14ac:dyDescent="0.2">
      <c r="B339" s="73" t="s">
        <v>484</v>
      </c>
      <c r="C339" s="74" t="s">
        <v>483</v>
      </c>
      <c r="D339" s="75">
        <v>4.5</v>
      </c>
      <c r="E339" s="20"/>
      <c r="F339" s="44">
        <f t="shared" si="9"/>
        <v>0</v>
      </c>
      <c r="G339" s="76"/>
    </row>
    <row r="340" spans="2:7" ht="30.75" customHeight="1" x14ac:dyDescent="0.2">
      <c r="B340" s="73" t="s">
        <v>486</v>
      </c>
      <c r="C340" s="74" t="s">
        <v>485</v>
      </c>
      <c r="D340" s="75">
        <v>1.5</v>
      </c>
      <c r="E340" s="20"/>
      <c r="F340" s="44">
        <f t="shared" si="9"/>
        <v>0</v>
      </c>
      <c r="G340" s="76"/>
    </row>
    <row r="341" spans="2:7" ht="30.75" customHeight="1" x14ac:dyDescent="0.2">
      <c r="B341" s="73" t="s">
        <v>508</v>
      </c>
      <c r="C341" s="74" t="s">
        <v>487</v>
      </c>
      <c r="D341" s="75">
        <v>15</v>
      </c>
      <c r="E341" s="20"/>
      <c r="F341" s="44">
        <f t="shared" si="9"/>
        <v>0</v>
      </c>
      <c r="G341" s="76"/>
    </row>
    <row r="342" spans="2:7" ht="30.75" customHeight="1" x14ac:dyDescent="0.2">
      <c r="B342" s="73" t="s">
        <v>489</v>
      </c>
      <c r="C342" s="74" t="s">
        <v>488</v>
      </c>
      <c r="D342" s="75">
        <v>1.5</v>
      </c>
      <c r="E342" s="20"/>
      <c r="F342" s="44">
        <f t="shared" si="9"/>
        <v>0</v>
      </c>
      <c r="G342" s="76"/>
    </row>
    <row r="343" spans="2:7" ht="20.25" customHeight="1" thickBot="1" x14ac:dyDescent="0.25">
      <c r="B343" s="78"/>
      <c r="C343" s="79"/>
      <c r="D343" s="80"/>
      <c r="E343" s="80"/>
      <c r="F343" s="60">
        <f>SUM(F64:F342)</f>
        <v>0</v>
      </c>
      <c r="G343" s="76"/>
    </row>
    <row r="344" spans="2:7" ht="20.25" customHeight="1" thickTop="1" thickBot="1" x14ac:dyDescent="0.25">
      <c r="B344" s="52" t="s">
        <v>506</v>
      </c>
      <c r="C344" s="52"/>
      <c r="D344" s="52"/>
      <c r="E344" s="52"/>
      <c r="F344" s="81">
        <f>F343*3</f>
        <v>0</v>
      </c>
    </row>
    <row r="345" spans="2:7" ht="8.25" customHeight="1" thickTop="1" x14ac:dyDescent="0.2"/>
    <row r="346" spans="2:7" ht="7.5" customHeight="1" x14ac:dyDescent="0.2"/>
    <row r="347" spans="2:7" ht="29.25" customHeight="1" x14ac:dyDescent="0.2">
      <c r="B347" s="40" t="s">
        <v>502</v>
      </c>
      <c r="C347" s="39" t="s">
        <v>494</v>
      </c>
      <c r="D347" s="39" t="s">
        <v>589</v>
      </c>
      <c r="E347" s="40" t="s">
        <v>499</v>
      </c>
      <c r="F347" s="40" t="s">
        <v>504</v>
      </c>
    </row>
    <row r="348" spans="2:7" ht="29.25" customHeight="1" x14ac:dyDescent="0.2">
      <c r="B348" s="112" t="s">
        <v>493</v>
      </c>
      <c r="C348" s="82" t="s">
        <v>495</v>
      </c>
      <c r="D348" s="103">
        <v>6</v>
      </c>
      <c r="E348" s="105"/>
      <c r="F348" s="108">
        <f>D348*E348*36</f>
        <v>0</v>
      </c>
    </row>
    <row r="349" spans="2:7" ht="20.25" customHeight="1" x14ac:dyDescent="0.2">
      <c r="B349" s="112"/>
      <c r="C349" s="83" t="s">
        <v>42</v>
      </c>
      <c r="D349" s="103"/>
      <c r="E349" s="106"/>
      <c r="F349" s="109"/>
    </row>
    <row r="350" spans="2:7" ht="20.25" customHeight="1" x14ac:dyDescent="0.2">
      <c r="B350" s="112"/>
      <c r="C350" s="83" t="s">
        <v>497</v>
      </c>
      <c r="D350" s="103"/>
      <c r="E350" s="106"/>
      <c r="F350" s="109"/>
    </row>
    <row r="351" spans="2:7" ht="25.5" x14ac:dyDescent="0.2">
      <c r="B351" s="112"/>
      <c r="C351" s="82" t="s">
        <v>496</v>
      </c>
      <c r="D351" s="103"/>
      <c r="E351" s="106"/>
      <c r="F351" s="109"/>
    </row>
    <row r="352" spans="2:7" ht="20.25" customHeight="1" x14ac:dyDescent="0.2">
      <c r="B352" s="112"/>
      <c r="C352" s="83" t="s">
        <v>498</v>
      </c>
      <c r="D352" s="103"/>
      <c r="E352" s="106"/>
      <c r="F352" s="109"/>
    </row>
    <row r="353" spans="2:7" ht="20.25" customHeight="1" x14ac:dyDescent="0.2">
      <c r="B353" s="112"/>
      <c r="C353" s="83" t="s">
        <v>41</v>
      </c>
      <c r="D353" s="103"/>
      <c r="E353" s="107"/>
      <c r="F353" s="110"/>
    </row>
    <row r="354" spans="2:7" ht="11.25" customHeight="1" x14ac:dyDescent="0.2">
      <c r="F354" s="32"/>
    </row>
    <row r="355" spans="2:7" ht="15" x14ac:dyDescent="0.25">
      <c r="D355" s="84"/>
      <c r="G355" s="85"/>
    </row>
    <row r="356" spans="2:7" ht="39.75" customHeight="1" x14ac:dyDescent="0.25">
      <c r="B356" s="104" t="s">
        <v>640</v>
      </c>
      <c r="C356" s="40" t="s">
        <v>639</v>
      </c>
      <c r="D356" s="40" t="s">
        <v>592</v>
      </c>
      <c r="E356" s="40" t="s">
        <v>501</v>
      </c>
      <c r="F356" s="40" t="s">
        <v>69</v>
      </c>
      <c r="G356" s="85"/>
    </row>
    <row r="357" spans="2:7" s="79" customFormat="1" ht="20.25" customHeight="1" x14ac:dyDescent="0.25">
      <c r="B357" s="104"/>
      <c r="C357" s="86" t="s">
        <v>593</v>
      </c>
      <c r="D357" s="56">
        <v>22</v>
      </c>
      <c r="E357" s="20"/>
      <c r="F357" s="44">
        <f>D357*E357</f>
        <v>0</v>
      </c>
      <c r="G357" s="87"/>
    </row>
    <row r="358" spans="2:7" s="79" customFormat="1" ht="20.25" customHeight="1" x14ac:dyDescent="0.25">
      <c r="B358" s="104"/>
      <c r="C358" s="86" t="s">
        <v>594</v>
      </c>
      <c r="D358" s="56">
        <v>16</v>
      </c>
      <c r="E358" s="20"/>
      <c r="F358" s="44">
        <f t="shared" ref="F358:F405" si="10">D358*E358</f>
        <v>0</v>
      </c>
      <c r="G358" s="87"/>
    </row>
    <row r="359" spans="2:7" s="79" customFormat="1" ht="20.25" customHeight="1" x14ac:dyDescent="0.25">
      <c r="B359" s="104"/>
      <c r="C359" s="86" t="s">
        <v>595</v>
      </c>
      <c r="D359" s="56">
        <v>16</v>
      </c>
      <c r="E359" s="20"/>
      <c r="F359" s="44">
        <f t="shared" si="10"/>
        <v>0</v>
      </c>
      <c r="G359" s="87"/>
    </row>
    <row r="360" spans="2:7" s="79" customFormat="1" ht="20.25" customHeight="1" x14ac:dyDescent="0.25">
      <c r="B360" s="104"/>
      <c r="C360" s="86" t="s">
        <v>596</v>
      </c>
      <c r="D360" s="56">
        <v>16</v>
      </c>
      <c r="E360" s="20"/>
      <c r="F360" s="44">
        <f t="shared" si="10"/>
        <v>0</v>
      </c>
      <c r="G360" s="87"/>
    </row>
    <row r="361" spans="2:7" s="79" customFormat="1" ht="20.25" customHeight="1" x14ac:dyDescent="0.25">
      <c r="B361" s="104"/>
      <c r="C361" s="86" t="s">
        <v>597</v>
      </c>
      <c r="D361" s="56">
        <v>16</v>
      </c>
      <c r="E361" s="20"/>
      <c r="F361" s="44">
        <f t="shared" si="10"/>
        <v>0</v>
      </c>
      <c r="G361" s="87"/>
    </row>
    <row r="362" spans="2:7" s="79" customFormat="1" ht="20.25" customHeight="1" x14ac:dyDescent="0.25">
      <c r="B362" s="104"/>
      <c r="C362" s="86" t="s">
        <v>598</v>
      </c>
      <c r="D362" s="56">
        <v>16</v>
      </c>
      <c r="E362" s="20"/>
      <c r="F362" s="44">
        <f t="shared" si="10"/>
        <v>0</v>
      </c>
      <c r="G362" s="87"/>
    </row>
    <row r="363" spans="2:7" s="79" customFormat="1" ht="20.25" customHeight="1" x14ac:dyDescent="0.25">
      <c r="B363" s="104"/>
      <c r="C363" s="83" t="s">
        <v>599</v>
      </c>
      <c r="D363" s="56">
        <v>16</v>
      </c>
      <c r="E363" s="20"/>
      <c r="F363" s="44">
        <f t="shared" si="10"/>
        <v>0</v>
      </c>
      <c r="G363" s="87"/>
    </row>
    <row r="364" spans="2:7" s="79" customFormat="1" ht="20.25" customHeight="1" x14ac:dyDescent="0.25">
      <c r="B364" s="104"/>
      <c r="C364" s="83" t="s">
        <v>651</v>
      </c>
      <c r="D364" s="56">
        <v>16</v>
      </c>
      <c r="E364" s="20"/>
      <c r="F364" s="44">
        <f t="shared" si="10"/>
        <v>0</v>
      </c>
      <c r="G364" s="87"/>
    </row>
    <row r="365" spans="2:7" s="79" customFormat="1" ht="20.25" customHeight="1" x14ac:dyDescent="0.25">
      <c r="B365" s="104"/>
      <c r="C365" s="83" t="s">
        <v>600</v>
      </c>
      <c r="D365" s="56">
        <v>16</v>
      </c>
      <c r="E365" s="20"/>
      <c r="F365" s="44">
        <f t="shared" si="10"/>
        <v>0</v>
      </c>
      <c r="G365" s="87"/>
    </row>
    <row r="366" spans="2:7" s="79" customFormat="1" ht="20.25" customHeight="1" x14ac:dyDescent="0.25">
      <c r="B366" s="104"/>
      <c r="C366" s="83" t="s">
        <v>601</v>
      </c>
      <c r="D366" s="56">
        <v>16</v>
      </c>
      <c r="E366" s="20"/>
      <c r="F366" s="44">
        <f t="shared" si="10"/>
        <v>0</v>
      </c>
      <c r="G366" s="87"/>
    </row>
    <row r="367" spans="2:7" s="79" customFormat="1" ht="20.25" customHeight="1" x14ac:dyDescent="0.25">
      <c r="B367" s="104"/>
      <c r="C367" s="83" t="s">
        <v>602</v>
      </c>
      <c r="D367" s="56">
        <v>16</v>
      </c>
      <c r="E367" s="20"/>
      <c r="F367" s="44">
        <f t="shared" si="10"/>
        <v>0</v>
      </c>
      <c r="G367" s="87"/>
    </row>
    <row r="368" spans="2:7" s="79" customFormat="1" ht="20.25" customHeight="1" x14ac:dyDescent="0.25">
      <c r="B368" s="104"/>
      <c r="C368" s="83" t="s">
        <v>603</v>
      </c>
      <c r="D368" s="56">
        <v>30</v>
      </c>
      <c r="E368" s="20"/>
      <c r="F368" s="44">
        <f t="shared" si="10"/>
        <v>0</v>
      </c>
      <c r="G368" s="87"/>
    </row>
    <row r="369" spans="2:7" s="79" customFormat="1" ht="20.25" customHeight="1" x14ac:dyDescent="0.25">
      <c r="B369" s="104"/>
      <c r="C369" s="83" t="s">
        <v>604</v>
      </c>
      <c r="D369" s="56">
        <v>25</v>
      </c>
      <c r="E369" s="20"/>
      <c r="F369" s="44">
        <f t="shared" si="10"/>
        <v>0</v>
      </c>
      <c r="G369" s="87"/>
    </row>
    <row r="370" spans="2:7" s="79" customFormat="1" ht="20.25" customHeight="1" x14ac:dyDescent="0.25">
      <c r="B370" s="104"/>
      <c r="C370" s="82" t="s">
        <v>605</v>
      </c>
      <c r="D370" s="56">
        <v>25</v>
      </c>
      <c r="E370" s="20"/>
      <c r="F370" s="44">
        <f t="shared" si="10"/>
        <v>0</v>
      </c>
      <c r="G370" s="87"/>
    </row>
    <row r="371" spans="2:7" s="79" customFormat="1" ht="20.25" customHeight="1" x14ac:dyDescent="0.25">
      <c r="B371" s="104"/>
      <c r="C371" s="83" t="s">
        <v>606</v>
      </c>
      <c r="D371" s="56">
        <v>16</v>
      </c>
      <c r="E371" s="20"/>
      <c r="F371" s="44">
        <f t="shared" si="10"/>
        <v>0</v>
      </c>
      <c r="G371" s="87"/>
    </row>
    <row r="372" spans="2:7" s="79" customFormat="1" ht="20.25" customHeight="1" x14ac:dyDescent="0.25">
      <c r="B372" s="104"/>
      <c r="C372" s="83" t="s">
        <v>607</v>
      </c>
      <c r="D372" s="56">
        <v>30</v>
      </c>
      <c r="E372" s="20"/>
      <c r="F372" s="44">
        <f t="shared" si="10"/>
        <v>0</v>
      </c>
      <c r="G372" s="87"/>
    </row>
    <row r="373" spans="2:7" s="79" customFormat="1" ht="20.25" customHeight="1" x14ac:dyDescent="0.25">
      <c r="B373" s="104"/>
      <c r="C373" s="83" t="s">
        <v>608</v>
      </c>
      <c r="D373" s="56">
        <v>16</v>
      </c>
      <c r="E373" s="20"/>
      <c r="F373" s="44">
        <f t="shared" si="10"/>
        <v>0</v>
      </c>
      <c r="G373" s="87"/>
    </row>
    <row r="374" spans="2:7" s="79" customFormat="1" ht="20.25" customHeight="1" x14ac:dyDescent="0.25">
      <c r="B374" s="104"/>
      <c r="C374" s="83" t="s">
        <v>609</v>
      </c>
      <c r="D374" s="56">
        <v>16</v>
      </c>
      <c r="E374" s="20"/>
      <c r="F374" s="44">
        <f t="shared" si="10"/>
        <v>0</v>
      </c>
      <c r="G374" s="87"/>
    </row>
    <row r="375" spans="2:7" s="79" customFormat="1" ht="20.25" customHeight="1" x14ac:dyDescent="0.25">
      <c r="B375" s="104"/>
      <c r="C375" s="83" t="s">
        <v>610</v>
      </c>
      <c r="D375" s="56">
        <v>16</v>
      </c>
      <c r="E375" s="20"/>
      <c r="F375" s="44">
        <f t="shared" si="10"/>
        <v>0</v>
      </c>
      <c r="G375" s="87"/>
    </row>
    <row r="376" spans="2:7" s="79" customFormat="1" ht="20.25" customHeight="1" x14ac:dyDescent="0.25">
      <c r="B376" s="104"/>
      <c r="C376" s="86" t="s">
        <v>611</v>
      </c>
      <c r="D376" s="56">
        <v>20</v>
      </c>
      <c r="E376" s="20"/>
      <c r="F376" s="44">
        <f t="shared" si="10"/>
        <v>0</v>
      </c>
      <c r="G376" s="87"/>
    </row>
    <row r="377" spans="2:7" s="79" customFormat="1" ht="20.25" customHeight="1" x14ac:dyDescent="0.25">
      <c r="B377" s="104"/>
      <c r="C377" s="83" t="s">
        <v>606</v>
      </c>
      <c r="D377" s="56">
        <v>16</v>
      </c>
      <c r="E377" s="20"/>
      <c r="F377" s="44">
        <f t="shared" si="10"/>
        <v>0</v>
      </c>
      <c r="G377" s="87"/>
    </row>
    <row r="378" spans="2:7" s="79" customFormat="1" ht="25.5" x14ac:dyDescent="0.25">
      <c r="B378" s="104"/>
      <c r="C378" s="82" t="s">
        <v>612</v>
      </c>
      <c r="D378" s="43">
        <v>16</v>
      </c>
      <c r="E378" s="20"/>
      <c r="F378" s="44">
        <f t="shared" si="10"/>
        <v>0</v>
      </c>
      <c r="G378" s="87"/>
    </row>
    <row r="379" spans="2:7" s="79" customFormat="1" ht="20.25" customHeight="1" x14ac:dyDescent="0.25">
      <c r="B379" s="104"/>
      <c r="C379" s="83" t="s">
        <v>613</v>
      </c>
      <c r="D379" s="43">
        <v>16</v>
      </c>
      <c r="E379" s="20"/>
      <c r="F379" s="44">
        <f t="shared" si="10"/>
        <v>0</v>
      </c>
      <c r="G379" s="87"/>
    </row>
    <row r="380" spans="2:7" s="79" customFormat="1" ht="20.25" customHeight="1" x14ac:dyDescent="0.25">
      <c r="B380" s="104"/>
      <c r="C380" s="88" t="s">
        <v>614</v>
      </c>
      <c r="D380" s="56">
        <v>30</v>
      </c>
      <c r="E380" s="20"/>
      <c r="F380" s="44">
        <f t="shared" si="10"/>
        <v>0</v>
      </c>
      <c r="G380" s="87"/>
    </row>
    <row r="381" spans="2:7" s="79" customFormat="1" ht="20.25" customHeight="1" x14ac:dyDescent="0.25">
      <c r="B381" s="104"/>
      <c r="C381" s="88" t="s">
        <v>615</v>
      </c>
      <c r="D381" s="56">
        <v>20</v>
      </c>
      <c r="E381" s="20"/>
      <c r="F381" s="44">
        <f t="shared" si="10"/>
        <v>0</v>
      </c>
      <c r="G381" s="87"/>
    </row>
    <row r="382" spans="2:7" s="79" customFormat="1" ht="20.25" customHeight="1" x14ac:dyDescent="0.25">
      <c r="B382" s="104"/>
      <c r="C382" s="88" t="s">
        <v>616</v>
      </c>
      <c r="D382" s="56">
        <v>16</v>
      </c>
      <c r="E382" s="20"/>
      <c r="F382" s="44">
        <f t="shared" si="10"/>
        <v>0</v>
      </c>
      <c r="G382" s="87"/>
    </row>
    <row r="383" spans="2:7" s="79" customFormat="1" ht="20.25" customHeight="1" x14ac:dyDescent="0.25">
      <c r="B383" s="104"/>
      <c r="C383" s="88" t="s">
        <v>617</v>
      </c>
      <c r="D383" s="56">
        <v>16</v>
      </c>
      <c r="E383" s="20"/>
      <c r="F383" s="44">
        <f t="shared" si="10"/>
        <v>0</v>
      </c>
      <c r="G383" s="87"/>
    </row>
    <row r="384" spans="2:7" s="79" customFormat="1" ht="20.25" customHeight="1" x14ac:dyDescent="0.25">
      <c r="B384" s="104"/>
      <c r="C384" s="86" t="s">
        <v>618</v>
      </c>
      <c r="D384" s="56">
        <v>6</v>
      </c>
      <c r="E384" s="20"/>
      <c r="F384" s="44">
        <f t="shared" si="10"/>
        <v>0</v>
      </c>
      <c r="G384" s="87"/>
    </row>
    <row r="385" spans="2:7" s="79" customFormat="1" ht="20.25" customHeight="1" x14ac:dyDescent="0.25">
      <c r="B385" s="104"/>
      <c r="C385" s="88" t="s">
        <v>619</v>
      </c>
      <c r="D385" s="56">
        <v>16</v>
      </c>
      <c r="E385" s="20"/>
      <c r="F385" s="44">
        <f t="shared" si="10"/>
        <v>0</v>
      </c>
      <c r="G385" s="87"/>
    </row>
    <row r="386" spans="2:7" s="79" customFormat="1" ht="20.25" customHeight="1" x14ac:dyDescent="0.25">
      <c r="B386" s="104"/>
      <c r="C386" s="88" t="s">
        <v>620</v>
      </c>
      <c r="D386" s="56">
        <v>16</v>
      </c>
      <c r="E386" s="20"/>
      <c r="F386" s="44">
        <f t="shared" si="10"/>
        <v>0</v>
      </c>
      <c r="G386" s="87"/>
    </row>
    <row r="387" spans="2:7" s="79" customFormat="1" ht="20.25" customHeight="1" x14ac:dyDescent="0.25">
      <c r="B387" s="104"/>
      <c r="C387" s="88" t="s">
        <v>652</v>
      </c>
      <c r="D387" s="56">
        <v>10</v>
      </c>
      <c r="E387" s="20"/>
      <c r="F387" s="44">
        <f t="shared" si="10"/>
        <v>0</v>
      </c>
      <c r="G387" s="87"/>
    </row>
    <row r="388" spans="2:7" s="79" customFormat="1" ht="20.25" customHeight="1" x14ac:dyDescent="0.25">
      <c r="B388" s="104"/>
      <c r="C388" s="88" t="s">
        <v>621</v>
      </c>
      <c r="D388" s="56">
        <v>60</v>
      </c>
      <c r="E388" s="20"/>
      <c r="F388" s="44">
        <f t="shared" si="10"/>
        <v>0</v>
      </c>
      <c r="G388" s="87"/>
    </row>
    <row r="389" spans="2:7" s="79" customFormat="1" ht="20.25" customHeight="1" x14ac:dyDescent="0.25">
      <c r="B389" s="104"/>
      <c r="C389" s="88" t="s">
        <v>622</v>
      </c>
      <c r="D389" s="56">
        <v>6</v>
      </c>
      <c r="E389" s="20"/>
      <c r="F389" s="44">
        <f t="shared" si="10"/>
        <v>0</v>
      </c>
      <c r="G389" s="87"/>
    </row>
    <row r="390" spans="2:7" s="79" customFormat="1" ht="20.25" customHeight="1" x14ac:dyDescent="0.25">
      <c r="B390" s="104"/>
      <c r="C390" s="88" t="s">
        <v>623</v>
      </c>
      <c r="D390" s="56">
        <v>20</v>
      </c>
      <c r="E390" s="20"/>
      <c r="F390" s="44">
        <f t="shared" si="10"/>
        <v>0</v>
      </c>
      <c r="G390" s="87"/>
    </row>
    <row r="391" spans="2:7" s="79" customFormat="1" ht="20.25" customHeight="1" x14ac:dyDescent="0.25">
      <c r="B391" s="104"/>
      <c r="C391" s="88" t="s">
        <v>624</v>
      </c>
      <c r="D391" s="56">
        <v>6</v>
      </c>
      <c r="E391" s="20"/>
      <c r="F391" s="44">
        <f t="shared" si="10"/>
        <v>0</v>
      </c>
      <c r="G391" s="87"/>
    </row>
    <row r="392" spans="2:7" s="79" customFormat="1" ht="20.25" customHeight="1" x14ac:dyDescent="0.25">
      <c r="B392" s="104"/>
      <c r="C392" s="88" t="s">
        <v>625</v>
      </c>
      <c r="D392" s="56">
        <v>16</v>
      </c>
      <c r="E392" s="20"/>
      <c r="F392" s="44">
        <f t="shared" si="10"/>
        <v>0</v>
      </c>
      <c r="G392" s="87"/>
    </row>
    <row r="393" spans="2:7" s="79" customFormat="1" ht="20.25" customHeight="1" x14ac:dyDescent="0.25">
      <c r="B393" s="104"/>
      <c r="C393" s="88" t="s">
        <v>626</v>
      </c>
      <c r="D393" s="56">
        <v>25</v>
      </c>
      <c r="E393" s="20"/>
      <c r="F393" s="44">
        <f t="shared" si="10"/>
        <v>0</v>
      </c>
      <c r="G393" s="87"/>
    </row>
    <row r="394" spans="2:7" s="79" customFormat="1" ht="20.25" customHeight="1" x14ac:dyDescent="0.25">
      <c r="B394" s="104"/>
      <c r="C394" s="88" t="s">
        <v>627</v>
      </c>
      <c r="D394" s="56">
        <v>20</v>
      </c>
      <c r="E394" s="20"/>
      <c r="F394" s="44">
        <f t="shared" si="10"/>
        <v>0</v>
      </c>
      <c r="G394" s="87"/>
    </row>
    <row r="395" spans="2:7" s="79" customFormat="1" ht="20.25" customHeight="1" x14ac:dyDescent="0.25">
      <c r="B395" s="104"/>
      <c r="C395" s="88" t="s">
        <v>628</v>
      </c>
      <c r="D395" s="56">
        <v>22</v>
      </c>
      <c r="E395" s="20"/>
      <c r="F395" s="44">
        <f t="shared" si="10"/>
        <v>0</v>
      </c>
      <c r="G395" s="87"/>
    </row>
    <row r="396" spans="2:7" s="79" customFormat="1" ht="20.25" customHeight="1" x14ac:dyDescent="0.25">
      <c r="B396" s="104"/>
      <c r="C396" s="88" t="s">
        <v>629</v>
      </c>
      <c r="D396" s="56">
        <v>16</v>
      </c>
      <c r="E396" s="20"/>
      <c r="F396" s="44">
        <f t="shared" si="10"/>
        <v>0</v>
      </c>
      <c r="G396" s="87"/>
    </row>
    <row r="397" spans="2:7" s="79" customFormat="1" ht="20.25" customHeight="1" x14ac:dyDescent="0.25">
      <c r="B397" s="104"/>
      <c r="C397" s="86" t="s">
        <v>630</v>
      </c>
      <c r="D397" s="56">
        <v>16</v>
      </c>
      <c r="E397" s="20"/>
      <c r="F397" s="44">
        <f t="shared" si="10"/>
        <v>0</v>
      </c>
      <c r="G397" s="87"/>
    </row>
    <row r="398" spans="2:7" s="79" customFormat="1" ht="20.25" customHeight="1" x14ac:dyDescent="0.25">
      <c r="B398" s="104"/>
      <c r="C398" s="88" t="s">
        <v>631</v>
      </c>
      <c r="D398" s="56">
        <v>16</v>
      </c>
      <c r="E398" s="20"/>
      <c r="F398" s="44">
        <f t="shared" si="10"/>
        <v>0</v>
      </c>
      <c r="G398" s="87"/>
    </row>
    <row r="399" spans="2:7" s="79" customFormat="1" ht="20.25" customHeight="1" x14ac:dyDescent="0.25">
      <c r="B399" s="104"/>
      <c r="C399" s="88" t="s">
        <v>632</v>
      </c>
      <c r="D399" s="56">
        <v>25</v>
      </c>
      <c r="E399" s="20"/>
      <c r="F399" s="44">
        <f t="shared" si="10"/>
        <v>0</v>
      </c>
      <c r="G399" s="87"/>
    </row>
    <row r="400" spans="2:7" s="79" customFormat="1" ht="20.25" customHeight="1" x14ac:dyDescent="0.25">
      <c r="B400" s="104"/>
      <c r="C400" s="88" t="s">
        <v>633</v>
      </c>
      <c r="D400" s="56">
        <v>16</v>
      </c>
      <c r="E400" s="20"/>
      <c r="F400" s="44">
        <f t="shared" si="10"/>
        <v>0</v>
      </c>
      <c r="G400" s="87"/>
    </row>
    <row r="401" spans="2:7" s="79" customFormat="1" ht="20.25" customHeight="1" x14ac:dyDescent="0.25">
      <c r="B401" s="104"/>
      <c r="C401" s="88" t="s">
        <v>634</v>
      </c>
      <c r="D401" s="56">
        <v>16</v>
      </c>
      <c r="E401" s="20"/>
      <c r="F401" s="44">
        <f t="shared" si="10"/>
        <v>0</v>
      </c>
      <c r="G401" s="87"/>
    </row>
    <row r="402" spans="2:7" s="79" customFormat="1" ht="20.25" customHeight="1" x14ac:dyDescent="0.25">
      <c r="B402" s="104"/>
      <c r="C402" s="88" t="s">
        <v>635</v>
      </c>
      <c r="D402" s="56">
        <v>16</v>
      </c>
      <c r="E402" s="20"/>
      <c r="F402" s="44">
        <f t="shared" si="10"/>
        <v>0</v>
      </c>
      <c r="G402" s="87"/>
    </row>
    <row r="403" spans="2:7" s="79" customFormat="1" ht="20.25" customHeight="1" x14ac:dyDescent="0.25">
      <c r="B403" s="104"/>
      <c r="C403" s="88" t="s">
        <v>636</v>
      </c>
      <c r="D403" s="56">
        <v>16</v>
      </c>
      <c r="E403" s="20"/>
      <c r="F403" s="44">
        <f t="shared" si="10"/>
        <v>0</v>
      </c>
      <c r="G403" s="87"/>
    </row>
    <row r="404" spans="2:7" s="79" customFormat="1" ht="20.25" customHeight="1" x14ac:dyDescent="0.25">
      <c r="B404" s="104"/>
      <c r="C404" s="88" t="s">
        <v>637</v>
      </c>
      <c r="D404" s="56">
        <v>16</v>
      </c>
      <c r="E404" s="20"/>
      <c r="F404" s="44">
        <f t="shared" si="10"/>
        <v>0</v>
      </c>
      <c r="G404" s="87"/>
    </row>
    <row r="405" spans="2:7" s="79" customFormat="1" ht="20.25" customHeight="1" x14ac:dyDescent="0.25">
      <c r="B405" s="104"/>
      <c r="C405" s="88" t="s">
        <v>638</v>
      </c>
      <c r="D405" s="56">
        <v>16</v>
      </c>
      <c r="E405" s="20"/>
      <c r="F405" s="44">
        <f t="shared" si="10"/>
        <v>0</v>
      </c>
      <c r="G405" s="87"/>
    </row>
    <row r="406" spans="2:7" ht="24.75" customHeight="1" thickBot="1" x14ac:dyDescent="0.3">
      <c r="F406" s="51">
        <f>SUM(F357:F405)</f>
        <v>0</v>
      </c>
      <c r="G406" s="85"/>
    </row>
    <row r="407" spans="2:7" ht="10.5" customHeight="1" thickTop="1" x14ac:dyDescent="0.25">
      <c r="G407" s="85"/>
    </row>
    <row r="408" spans="2:7" ht="9.75" customHeight="1" x14ac:dyDescent="0.25">
      <c r="G408" s="85"/>
    </row>
    <row r="409" spans="2:7" ht="25.5" customHeight="1" x14ac:dyDescent="0.25">
      <c r="B409" s="111" t="s">
        <v>65</v>
      </c>
      <c r="C409" s="111"/>
      <c r="D409" s="89">
        <f>F18+F22</f>
        <v>0</v>
      </c>
      <c r="G409" s="85"/>
    </row>
    <row r="410" spans="2:7" ht="25.5" customHeight="1" x14ac:dyDescent="0.25">
      <c r="B410" s="90" t="s">
        <v>539</v>
      </c>
      <c r="C410" s="91"/>
      <c r="D410" s="89">
        <f>G32</f>
        <v>0</v>
      </c>
      <c r="G410" s="85"/>
    </row>
    <row r="411" spans="2:7" ht="25.5" customHeight="1" x14ac:dyDescent="0.25">
      <c r="B411" s="116" t="s">
        <v>44</v>
      </c>
      <c r="C411" s="117"/>
      <c r="D411" s="89">
        <f>F60</f>
        <v>0</v>
      </c>
      <c r="G411" s="85"/>
    </row>
    <row r="412" spans="2:7" ht="25.5" customHeight="1" x14ac:dyDescent="0.2">
      <c r="B412" s="111" t="s">
        <v>72</v>
      </c>
      <c r="C412" s="111"/>
      <c r="D412" s="89">
        <f>F344</f>
        <v>0</v>
      </c>
    </row>
    <row r="413" spans="2:7" ht="23.25" customHeight="1" x14ac:dyDescent="0.2">
      <c r="B413" s="111" t="s">
        <v>493</v>
      </c>
      <c r="C413" s="111"/>
      <c r="D413" s="89">
        <f>F348</f>
        <v>0</v>
      </c>
    </row>
    <row r="414" spans="2:7" ht="23.25" customHeight="1" x14ac:dyDescent="0.2">
      <c r="B414" s="116" t="s">
        <v>640</v>
      </c>
      <c r="C414" s="117"/>
      <c r="D414" s="89">
        <f>F406</f>
        <v>0</v>
      </c>
    </row>
    <row r="415" spans="2:7" ht="20.25" customHeight="1" thickBot="1" x14ac:dyDescent="0.25">
      <c r="B415" s="92" t="s">
        <v>503</v>
      </c>
      <c r="D415" s="51">
        <f>SUM(D409:D413)</f>
        <v>0</v>
      </c>
    </row>
    <row r="416" spans="2:7" ht="20.25" customHeight="1" thickTop="1" x14ac:dyDescent="0.2"/>
    <row r="417" spans="2:4" ht="23.25" customHeight="1" x14ac:dyDescent="0.2">
      <c r="B417" s="52" t="s">
        <v>545</v>
      </c>
    </row>
    <row r="418" spans="2:4" ht="23.25" customHeight="1" x14ac:dyDescent="0.2">
      <c r="B418" s="99" t="s">
        <v>45</v>
      </c>
      <c r="C418" s="100"/>
      <c r="D418" s="40" t="s">
        <v>546</v>
      </c>
    </row>
    <row r="419" spans="2:4" ht="23.25" customHeight="1" x14ac:dyDescent="0.2">
      <c r="B419" s="101" t="s">
        <v>523</v>
      </c>
      <c r="C419" s="102"/>
      <c r="D419" s="21"/>
    </row>
  </sheetData>
  <sheetProtection algorithmName="SHA-512" hashValue="IQyyAOYjm46QGQ5MPGkp8OKqXcIxdlVafmBLPuMQ3QiUwhn7O1J4V6lkbzE1Ntg7vzUifIqt0AyPMiwnzF0UPQ==" saltValue="++tXnzLAAjgKpjYXb2cn0A==" spinCount="100000" sheet="1" objects="1" scenarios="1"/>
  <mergeCells count="30">
    <mergeCell ref="B414:C414"/>
    <mergeCell ref="B7:F7"/>
    <mergeCell ref="B9:B17"/>
    <mergeCell ref="B20:B21"/>
    <mergeCell ref="B136:B137"/>
    <mergeCell ref="B34:B59"/>
    <mergeCell ref="B25:B30"/>
    <mergeCell ref="F26:F30"/>
    <mergeCell ref="B146:B147"/>
    <mergeCell ref="B82:B83"/>
    <mergeCell ref="B62:F62"/>
    <mergeCell ref="B65:B66"/>
    <mergeCell ref="B67:B68"/>
    <mergeCell ref="B221:B222"/>
    <mergeCell ref="E5:F5"/>
    <mergeCell ref="B418:C418"/>
    <mergeCell ref="B419:C419"/>
    <mergeCell ref="D348:D353"/>
    <mergeCell ref="B356:B405"/>
    <mergeCell ref="E348:E353"/>
    <mergeCell ref="F348:F353"/>
    <mergeCell ref="B409:C409"/>
    <mergeCell ref="B348:B353"/>
    <mergeCell ref="B202:B203"/>
    <mergeCell ref="B204:B205"/>
    <mergeCell ref="B209:B211"/>
    <mergeCell ref="B212:B213"/>
    <mergeCell ref="B413:C413"/>
    <mergeCell ref="B411:C411"/>
    <mergeCell ref="B412:C412"/>
  </mergeCells>
  <dataValidations count="1">
    <dataValidation type="decimal" allowBlank="1" showInputMessage="1" showErrorMessage="1" prompt="Only enter numeric South African rand values" sqref="E10:E17 E21 E26:E30 E35 E37:E40 E43:E46 E56:E59 E49:E53 E64:E342 E348:E353 E357:E405">
      <formula1>0</formula1>
      <formula2>500000000</formula2>
    </dataValidation>
  </dataValidation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62"/>
  <sheetViews>
    <sheetView showGridLines="0" topLeftCell="M1" zoomScaleNormal="100" workbookViewId="0">
      <selection activeCell="AC18" sqref="AC18"/>
    </sheetView>
  </sheetViews>
  <sheetFormatPr defaultRowHeight="12.75" x14ac:dyDescent="0.2"/>
  <cols>
    <col min="1" max="1" width="27.28515625" style="1" customWidth="1"/>
    <col min="2" max="2" width="8.85546875" style="2" customWidth="1"/>
    <col min="3" max="3" width="9" style="3" customWidth="1"/>
    <col min="4" max="4" width="9.140625" style="1" customWidth="1"/>
    <col min="5" max="5" width="13.42578125" style="1" customWidth="1"/>
    <col min="6" max="6" width="11.42578125" style="1" customWidth="1"/>
    <col min="7" max="7" width="13.140625" style="1" customWidth="1"/>
    <col min="8" max="8" width="14.140625" style="1" customWidth="1"/>
    <col min="9" max="9" width="9.140625" style="1"/>
    <col min="10" max="10" width="11.42578125" style="1" customWidth="1"/>
    <col min="11" max="15" width="9.140625" style="1"/>
    <col min="16" max="16" width="38.42578125" style="1" customWidth="1"/>
    <col min="17" max="17" width="13.5703125" style="1" customWidth="1"/>
    <col min="18" max="18" width="14.5703125" style="1" customWidth="1"/>
    <col min="19" max="19" width="15.140625" style="1" customWidth="1"/>
    <col min="20" max="20" width="11.7109375" style="1" customWidth="1"/>
    <col min="21" max="21" width="11.140625" style="1" customWidth="1"/>
    <col min="22" max="22" width="8.5703125" style="1" customWidth="1"/>
    <col min="23" max="23" width="11.42578125" style="1" customWidth="1"/>
    <col min="24" max="25" width="9.140625" style="1"/>
    <col min="26" max="26" width="38.42578125" style="1" customWidth="1"/>
    <col min="27" max="27" width="15.28515625" style="1" customWidth="1"/>
    <col min="28" max="28" width="8.140625" style="1" customWidth="1"/>
    <col min="29" max="16384" width="9.140625" style="1"/>
  </cols>
  <sheetData>
    <row r="3" spans="1:28" x14ac:dyDescent="0.2">
      <c r="C3" s="121" t="s">
        <v>500</v>
      </c>
      <c r="D3" s="121"/>
      <c r="E3" s="121"/>
      <c r="F3" s="121"/>
      <c r="G3" s="121"/>
      <c r="H3" s="121"/>
    </row>
    <row r="4" spans="1:28" x14ac:dyDescent="0.2">
      <c r="C4" s="121"/>
      <c r="D4" s="121"/>
      <c r="E4" s="121"/>
      <c r="F4" s="121"/>
      <c r="G4" s="121"/>
      <c r="H4" s="121"/>
    </row>
    <row r="5" spans="1:28" ht="36" customHeight="1" x14ac:dyDescent="0.2"/>
    <row r="6" spans="1:28" ht="30" customHeight="1" x14ac:dyDescent="0.2"/>
    <row r="7" spans="1:28" ht="20.25" customHeight="1" x14ac:dyDescent="0.25">
      <c r="A7" s="122" t="s">
        <v>8</v>
      </c>
      <c r="B7" s="122"/>
      <c r="C7" s="123"/>
      <c r="D7" s="123"/>
      <c r="E7" s="123"/>
      <c r="F7" s="123"/>
      <c r="G7" s="123"/>
      <c r="H7" s="123"/>
      <c r="I7" s="123"/>
      <c r="J7" s="123"/>
    </row>
    <row r="8" spans="1:28" s="4" customFormat="1" ht="60" x14ac:dyDescent="0.25">
      <c r="A8" s="5" t="s">
        <v>55</v>
      </c>
      <c r="B8" s="6" t="s">
        <v>54</v>
      </c>
      <c r="C8" s="7" t="s">
        <v>10</v>
      </c>
      <c r="D8" s="7" t="s">
        <v>11</v>
      </c>
      <c r="E8" s="7" t="s">
        <v>13</v>
      </c>
      <c r="F8" s="7" t="s">
        <v>12</v>
      </c>
      <c r="G8" s="7" t="s">
        <v>14</v>
      </c>
      <c r="H8" s="7" t="s">
        <v>43</v>
      </c>
      <c r="I8" s="6" t="s">
        <v>15</v>
      </c>
      <c r="J8" s="7" t="s">
        <v>16</v>
      </c>
      <c r="P8" s="16" t="s">
        <v>56</v>
      </c>
      <c r="Q8" s="15" t="s">
        <v>58</v>
      </c>
      <c r="R8" s="15" t="s">
        <v>59</v>
      </c>
      <c r="S8" s="15" t="s">
        <v>60</v>
      </c>
      <c r="T8" s="15" t="s">
        <v>61</v>
      </c>
      <c r="U8" s="15" t="s">
        <v>62</v>
      </c>
      <c r="V8" s="15" t="s">
        <v>63</v>
      </c>
      <c r="W8" s="15" t="s">
        <v>64</v>
      </c>
      <c r="Z8" s="16" t="s">
        <v>56</v>
      </c>
      <c r="AA8" s="14" t="s">
        <v>67</v>
      </c>
      <c r="AB8"/>
    </row>
    <row r="9" spans="1:28" ht="19.5" customHeight="1" x14ac:dyDescent="0.25">
      <c r="A9" s="12" t="s">
        <v>0</v>
      </c>
      <c r="B9" s="10" t="s">
        <v>9</v>
      </c>
      <c r="C9" s="8">
        <v>0</v>
      </c>
      <c r="D9" s="9">
        <v>0</v>
      </c>
      <c r="E9" s="9">
        <v>1</v>
      </c>
      <c r="F9" s="10">
        <v>0</v>
      </c>
      <c r="G9" s="8">
        <v>0</v>
      </c>
      <c r="H9" s="8">
        <v>22</v>
      </c>
      <c r="I9" s="10">
        <v>0</v>
      </c>
      <c r="J9" s="10">
        <v>0</v>
      </c>
      <c r="P9" s="17" t="s">
        <v>40</v>
      </c>
      <c r="Q9" s="18">
        <v>1</v>
      </c>
      <c r="R9" s="18">
        <v>1</v>
      </c>
      <c r="S9" s="18">
        <v>1</v>
      </c>
      <c r="T9" s="18">
        <v>0</v>
      </c>
      <c r="U9" s="18">
        <v>0</v>
      </c>
      <c r="V9" s="18">
        <v>1</v>
      </c>
      <c r="W9" s="18">
        <v>0</v>
      </c>
      <c r="Z9" s="17" t="s">
        <v>40</v>
      </c>
      <c r="AA9" s="18">
        <v>12</v>
      </c>
      <c r="AB9"/>
    </row>
    <row r="10" spans="1:28" ht="19.5" customHeight="1" x14ac:dyDescent="0.25">
      <c r="A10" s="12" t="s">
        <v>1</v>
      </c>
      <c r="B10" s="10" t="s">
        <v>9</v>
      </c>
      <c r="C10" s="8">
        <v>0</v>
      </c>
      <c r="D10" s="9">
        <v>0</v>
      </c>
      <c r="E10" s="9">
        <v>0</v>
      </c>
      <c r="F10" s="10">
        <v>0</v>
      </c>
      <c r="G10" s="8">
        <v>0</v>
      </c>
      <c r="H10" s="9">
        <v>96</v>
      </c>
      <c r="I10" s="10">
        <v>0</v>
      </c>
      <c r="J10" s="10">
        <v>0</v>
      </c>
      <c r="P10" s="19" t="s">
        <v>553</v>
      </c>
      <c r="Q10" s="18">
        <v>1</v>
      </c>
      <c r="R10" s="18">
        <v>1</v>
      </c>
      <c r="S10" s="18">
        <v>1</v>
      </c>
      <c r="T10" s="18">
        <v>0</v>
      </c>
      <c r="U10" s="18">
        <v>0</v>
      </c>
      <c r="V10" s="18">
        <v>1</v>
      </c>
      <c r="W10" s="18">
        <v>0</v>
      </c>
      <c r="Z10" s="19" t="s">
        <v>553</v>
      </c>
      <c r="AA10" s="18">
        <v>12</v>
      </c>
      <c r="AB10"/>
    </row>
    <row r="11" spans="1:28" ht="19.5" customHeight="1" x14ac:dyDescent="0.25">
      <c r="A11" s="12" t="s">
        <v>2</v>
      </c>
      <c r="B11" s="10" t="s">
        <v>9</v>
      </c>
      <c r="C11" s="8">
        <v>1</v>
      </c>
      <c r="D11" s="9">
        <v>0</v>
      </c>
      <c r="E11" s="9">
        <v>1</v>
      </c>
      <c r="F11" s="10">
        <v>0</v>
      </c>
      <c r="G11" s="8">
        <v>0</v>
      </c>
      <c r="H11" s="8">
        <v>10</v>
      </c>
      <c r="I11" s="10">
        <v>0</v>
      </c>
      <c r="J11" s="10">
        <v>0</v>
      </c>
      <c r="P11" s="17" t="s">
        <v>26</v>
      </c>
      <c r="Q11" s="18">
        <v>18</v>
      </c>
      <c r="R11" s="18">
        <v>7</v>
      </c>
      <c r="S11" s="18">
        <v>6</v>
      </c>
      <c r="T11" s="18">
        <v>0</v>
      </c>
      <c r="U11" s="18">
        <v>6</v>
      </c>
      <c r="V11" s="18">
        <v>17</v>
      </c>
      <c r="W11" s="18">
        <v>6</v>
      </c>
      <c r="Z11" s="17" t="s">
        <v>26</v>
      </c>
      <c r="AA11" s="18">
        <v>414</v>
      </c>
      <c r="AB11"/>
    </row>
    <row r="12" spans="1:28" ht="19.5" customHeight="1" x14ac:dyDescent="0.25">
      <c r="A12" s="12" t="s">
        <v>3</v>
      </c>
      <c r="B12" s="10" t="s">
        <v>9</v>
      </c>
      <c r="C12" s="8">
        <v>0</v>
      </c>
      <c r="D12" s="9">
        <v>0</v>
      </c>
      <c r="E12" s="9">
        <v>1</v>
      </c>
      <c r="F12" s="10">
        <v>0</v>
      </c>
      <c r="G12" s="8">
        <v>0</v>
      </c>
      <c r="H12" s="9">
        <v>16</v>
      </c>
      <c r="I12" s="10">
        <v>0</v>
      </c>
      <c r="J12" s="10">
        <v>0</v>
      </c>
      <c r="P12" s="19" t="s">
        <v>35</v>
      </c>
      <c r="Q12" s="18">
        <v>1</v>
      </c>
      <c r="R12" s="18">
        <v>0</v>
      </c>
      <c r="S12" s="18">
        <v>0</v>
      </c>
      <c r="T12" s="18">
        <v>0</v>
      </c>
      <c r="U12" s="18">
        <v>0</v>
      </c>
      <c r="V12" s="18">
        <v>1</v>
      </c>
      <c r="W12" s="18">
        <v>0</v>
      </c>
      <c r="Z12" s="19" t="s">
        <v>35</v>
      </c>
      <c r="AA12" s="18">
        <v>4</v>
      </c>
      <c r="AB12"/>
    </row>
    <row r="13" spans="1:28" ht="19.5" customHeight="1" x14ac:dyDescent="0.25">
      <c r="A13" s="12" t="s">
        <v>4</v>
      </c>
      <c r="B13" s="10" t="s">
        <v>9</v>
      </c>
      <c r="C13" s="8">
        <v>0</v>
      </c>
      <c r="D13" s="9">
        <v>0</v>
      </c>
      <c r="E13" s="9">
        <v>1</v>
      </c>
      <c r="F13" s="10">
        <v>0</v>
      </c>
      <c r="G13" s="8">
        <v>0</v>
      </c>
      <c r="H13" s="9">
        <v>14</v>
      </c>
      <c r="I13" s="10">
        <v>0</v>
      </c>
      <c r="J13" s="10">
        <v>0</v>
      </c>
      <c r="P13" s="19" t="s">
        <v>554</v>
      </c>
      <c r="Q13" s="18">
        <v>2</v>
      </c>
      <c r="R13" s="18">
        <v>1</v>
      </c>
      <c r="S13" s="18">
        <v>1</v>
      </c>
      <c r="T13" s="18">
        <v>0</v>
      </c>
      <c r="U13" s="18">
        <v>2</v>
      </c>
      <c r="V13" s="18">
        <v>1</v>
      </c>
      <c r="W13" s="18">
        <v>1</v>
      </c>
      <c r="Z13" s="19" t="s">
        <v>554</v>
      </c>
      <c r="AA13" s="18">
        <v>60</v>
      </c>
      <c r="AB13"/>
    </row>
    <row r="14" spans="1:28" ht="19.5" customHeight="1" x14ac:dyDescent="0.25">
      <c r="A14" s="12" t="s">
        <v>5</v>
      </c>
      <c r="B14" s="10" t="s">
        <v>9</v>
      </c>
      <c r="C14" s="8">
        <v>1</v>
      </c>
      <c r="D14" s="9">
        <v>0</v>
      </c>
      <c r="E14" s="9">
        <v>0</v>
      </c>
      <c r="F14" s="10">
        <v>0</v>
      </c>
      <c r="G14" s="8">
        <v>0</v>
      </c>
      <c r="H14" s="9">
        <v>66</v>
      </c>
      <c r="I14" s="10">
        <v>0</v>
      </c>
      <c r="J14" s="10">
        <v>0</v>
      </c>
      <c r="P14" s="19" t="s">
        <v>38</v>
      </c>
      <c r="Q14" s="18">
        <v>1</v>
      </c>
      <c r="R14" s="18">
        <v>0</v>
      </c>
      <c r="S14" s="18">
        <v>0</v>
      </c>
      <c r="T14" s="18">
        <v>0</v>
      </c>
      <c r="U14" s="18">
        <v>0</v>
      </c>
      <c r="V14" s="18">
        <v>1</v>
      </c>
      <c r="W14" s="18">
        <v>0</v>
      </c>
      <c r="Z14" s="19" t="s">
        <v>38</v>
      </c>
      <c r="AA14" s="18">
        <v>16</v>
      </c>
      <c r="AB14"/>
    </row>
    <row r="15" spans="1:28" ht="19.5" customHeight="1" x14ac:dyDescent="0.25">
      <c r="A15" s="12" t="s">
        <v>6</v>
      </c>
      <c r="B15" s="10" t="s">
        <v>9</v>
      </c>
      <c r="C15" s="8">
        <v>0</v>
      </c>
      <c r="D15" s="9">
        <v>0</v>
      </c>
      <c r="E15" s="9">
        <v>1</v>
      </c>
      <c r="F15" s="10">
        <v>0</v>
      </c>
      <c r="G15" s="8">
        <v>0</v>
      </c>
      <c r="H15" s="9">
        <v>14</v>
      </c>
      <c r="I15" s="10">
        <v>0</v>
      </c>
      <c r="J15" s="10">
        <v>0</v>
      </c>
      <c r="P15" s="19" t="s">
        <v>33</v>
      </c>
      <c r="Q15" s="18">
        <v>1</v>
      </c>
      <c r="R15" s="18">
        <v>0</v>
      </c>
      <c r="S15" s="18">
        <v>0</v>
      </c>
      <c r="T15" s="18">
        <v>0</v>
      </c>
      <c r="U15" s="18">
        <v>0</v>
      </c>
      <c r="V15" s="18">
        <v>1</v>
      </c>
      <c r="W15" s="18">
        <v>0</v>
      </c>
      <c r="Z15" s="19" t="s">
        <v>33</v>
      </c>
      <c r="AA15" s="18">
        <v>8</v>
      </c>
      <c r="AB15"/>
    </row>
    <row r="16" spans="1:28" ht="15" x14ac:dyDescent="0.25">
      <c r="A16" s="12" t="s">
        <v>7</v>
      </c>
      <c r="B16" s="10" t="s">
        <v>9</v>
      </c>
      <c r="C16" s="8">
        <v>1</v>
      </c>
      <c r="D16" s="9">
        <v>0</v>
      </c>
      <c r="E16" s="9">
        <v>1</v>
      </c>
      <c r="F16" s="10">
        <v>0</v>
      </c>
      <c r="G16" s="8">
        <v>0</v>
      </c>
      <c r="H16" s="9">
        <v>10</v>
      </c>
      <c r="I16" s="10">
        <v>0</v>
      </c>
      <c r="J16" s="10">
        <v>0</v>
      </c>
      <c r="P16" s="19" t="s">
        <v>28</v>
      </c>
      <c r="Q16" s="18">
        <v>2</v>
      </c>
      <c r="R16" s="18">
        <v>1</v>
      </c>
      <c r="S16" s="18">
        <v>1</v>
      </c>
      <c r="T16" s="18">
        <v>0</v>
      </c>
      <c r="U16" s="18">
        <v>2</v>
      </c>
      <c r="V16" s="18">
        <v>1</v>
      </c>
      <c r="W16" s="18">
        <v>1</v>
      </c>
      <c r="Z16" s="19" t="s">
        <v>28</v>
      </c>
      <c r="AA16" s="18">
        <v>46</v>
      </c>
    </row>
    <row r="17" spans="1:27" ht="15" x14ac:dyDescent="0.25">
      <c r="A17" s="11" t="s">
        <v>18</v>
      </c>
      <c r="B17" s="10" t="s">
        <v>17</v>
      </c>
      <c r="C17" s="10">
        <v>4</v>
      </c>
      <c r="D17" s="10">
        <v>3</v>
      </c>
      <c r="E17" s="10">
        <v>1</v>
      </c>
      <c r="F17" s="10">
        <v>0</v>
      </c>
      <c r="G17" s="10">
        <v>8</v>
      </c>
      <c r="H17" s="10">
        <v>60</v>
      </c>
      <c r="I17" s="10">
        <v>0</v>
      </c>
      <c r="J17" s="10">
        <v>1</v>
      </c>
      <c r="P17" s="19" t="s">
        <v>555</v>
      </c>
      <c r="Q17" s="18">
        <v>0</v>
      </c>
      <c r="R17" s="18">
        <v>1</v>
      </c>
      <c r="S17" s="18">
        <v>1</v>
      </c>
      <c r="T17" s="18">
        <v>0</v>
      </c>
      <c r="U17" s="18">
        <v>0</v>
      </c>
      <c r="V17" s="18">
        <v>1</v>
      </c>
      <c r="W17" s="18">
        <v>1</v>
      </c>
      <c r="Z17" s="19" t="s">
        <v>555</v>
      </c>
      <c r="AA17" s="18">
        <v>32</v>
      </c>
    </row>
    <row r="18" spans="1:27" ht="15" x14ac:dyDescent="0.25">
      <c r="A18" s="11" t="s">
        <v>19</v>
      </c>
      <c r="B18" s="10" t="s">
        <v>17</v>
      </c>
      <c r="C18" s="10">
        <v>4</v>
      </c>
      <c r="D18" s="10">
        <v>2</v>
      </c>
      <c r="E18" s="10">
        <v>1</v>
      </c>
      <c r="F18" s="10">
        <v>0</v>
      </c>
      <c r="G18" s="10">
        <v>0</v>
      </c>
      <c r="H18" s="10">
        <v>32</v>
      </c>
      <c r="I18" s="10">
        <v>0</v>
      </c>
      <c r="J18" s="10">
        <v>1</v>
      </c>
      <c r="P18" s="19" t="s">
        <v>29</v>
      </c>
      <c r="Q18" s="18">
        <v>1</v>
      </c>
      <c r="R18" s="18">
        <v>0</v>
      </c>
      <c r="S18" s="18">
        <v>1</v>
      </c>
      <c r="T18" s="18">
        <v>0</v>
      </c>
      <c r="U18" s="18">
        <v>0</v>
      </c>
      <c r="V18" s="18">
        <v>1</v>
      </c>
      <c r="W18" s="18">
        <v>0</v>
      </c>
      <c r="Z18" s="19" t="s">
        <v>29</v>
      </c>
      <c r="AA18" s="18">
        <v>4</v>
      </c>
    </row>
    <row r="19" spans="1:27" ht="15" x14ac:dyDescent="0.25">
      <c r="A19" s="11" t="s">
        <v>20</v>
      </c>
      <c r="B19" s="10" t="s">
        <v>17</v>
      </c>
      <c r="C19" s="10">
        <v>1</v>
      </c>
      <c r="D19" s="10">
        <v>2</v>
      </c>
      <c r="E19" s="10">
        <v>0</v>
      </c>
      <c r="F19" s="10">
        <v>0</v>
      </c>
      <c r="G19" s="10">
        <v>0</v>
      </c>
      <c r="H19" s="10">
        <v>16</v>
      </c>
      <c r="I19" s="10">
        <v>0</v>
      </c>
      <c r="J19" s="10">
        <v>0</v>
      </c>
      <c r="P19" s="19" t="s">
        <v>31</v>
      </c>
      <c r="Q19" s="18">
        <v>2</v>
      </c>
      <c r="R19" s="18">
        <v>2</v>
      </c>
      <c r="S19" s="18">
        <v>1</v>
      </c>
      <c r="T19" s="18">
        <v>0</v>
      </c>
      <c r="U19" s="18">
        <v>2</v>
      </c>
      <c r="V19" s="18">
        <v>1</v>
      </c>
      <c r="W19" s="18">
        <v>1</v>
      </c>
      <c r="Z19" s="19" t="s">
        <v>31</v>
      </c>
      <c r="AA19" s="18">
        <v>80</v>
      </c>
    </row>
    <row r="20" spans="1:27" ht="18" customHeight="1" x14ac:dyDescent="0.25">
      <c r="A20" s="11" t="s">
        <v>21</v>
      </c>
      <c r="B20" s="10" t="s">
        <v>17</v>
      </c>
      <c r="C20" s="10">
        <v>2</v>
      </c>
      <c r="D20" s="10">
        <v>1</v>
      </c>
      <c r="E20" s="10">
        <v>1</v>
      </c>
      <c r="F20" s="10">
        <v>0</v>
      </c>
      <c r="G20" s="10">
        <v>8</v>
      </c>
      <c r="H20" s="10">
        <v>32</v>
      </c>
      <c r="I20" s="10">
        <v>0</v>
      </c>
      <c r="J20" s="10">
        <v>1</v>
      </c>
      <c r="P20" s="19" t="s">
        <v>32</v>
      </c>
      <c r="Q20" s="18">
        <v>1</v>
      </c>
      <c r="R20" s="18">
        <v>0</v>
      </c>
      <c r="S20" s="18">
        <v>0</v>
      </c>
      <c r="T20" s="18">
        <v>0</v>
      </c>
      <c r="U20" s="18">
        <v>0</v>
      </c>
      <c r="V20" s="18">
        <v>1</v>
      </c>
      <c r="W20" s="18">
        <v>0</v>
      </c>
      <c r="Z20" s="19" t="s">
        <v>32</v>
      </c>
      <c r="AA20" s="18">
        <v>8</v>
      </c>
    </row>
    <row r="21" spans="1:27" ht="15" x14ac:dyDescent="0.25">
      <c r="A21" s="11" t="s">
        <v>22</v>
      </c>
      <c r="B21" s="10" t="s">
        <v>17</v>
      </c>
      <c r="C21" s="10">
        <v>5</v>
      </c>
      <c r="D21" s="10">
        <v>2</v>
      </c>
      <c r="E21" s="10">
        <v>1</v>
      </c>
      <c r="F21" s="10">
        <v>0</v>
      </c>
      <c r="G21" s="10">
        <v>0</v>
      </c>
      <c r="H21" s="10">
        <v>60</v>
      </c>
      <c r="I21" s="10">
        <v>0</v>
      </c>
      <c r="J21" s="10">
        <v>1</v>
      </c>
      <c r="P21" s="19" t="s">
        <v>556</v>
      </c>
      <c r="Q21" s="18">
        <v>1</v>
      </c>
      <c r="R21" s="18">
        <v>0</v>
      </c>
      <c r="S21" s="18">
        <v>0</v>
      </c>
      <c r="T21" s="18">
        <v>0</v>
      </c>
      <c r="U21" s="18">
        <v>0</v>
      </c>
      <c r="V21" s="18">
        <v>1</v>
      </c>
      <c r="W21" s="18">
        <v>0</v>
      </c>
      <c r="Z21" s="19" t="s">
        <v>556</v>
      </c>
      <c r="AA21" s="18">
        <v>8</v>
      </c>
    </row>
    <row r="22" spans="1:27" ht="15" x14ac:dyDescent="0.25">
      <c r="A22" s="11" t="s">
        <v>2</v>
      </c>
      <c r="B22" s="10" t="s">
        <v>17</v>
      </c>
      <c r="C22" s="10">
        <v>1</v>
      </c>
      <c r="D22" s="10">
        <v>0</v>
      </c>
      <c r="E22" s="10">
        <v>0</v>
      </c>
      <c r="F22" s="10">
        <v>0</v>
      </c>
      <c r="G22" s="10">
        <v>0</v>
      </c>
      <c r="H22" s="10">
        <v>12</v>
      </c>
      <c r="I22" s="10">
        <v>0</v>
      </c>
      <c r="J22" s="10">
        <v>0</v>
      </c>
      <c r="P22" s="19" t="s">
        <v>18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1</v>
      </c>
      <c r="W22" s="18">
        <v>0</v>
      </c>
      <c r="Z22" s="19" t="s">
        <v>18</v>
      </c>
      <c r="AA22" s="18">
        <v>16</v>
      </c>
    </row>
    <row r="23" spans="1:27" ht="15" x14ac:dyDescent="0.25">
      <c r="A23" s="11" t="s">
        <v>23</v>
      </c>
      <c r="B23" s="10" t="s">
        <v>17</v>
      </c>
      <c r="C23" s="10">
        <v>5</v>
      </c>
      <c r="D23" s="10">
        <v>3</v>
      </c>
      <c r="E23" s="10">
        <v>1</v>
      </c>
      <c r="F23" s="10">
        <v>0</v>
      </c>
      <c r="G23" s="10">
        <v>0</v>
      </c>
      <c r="H23" s="10">
        <v>48</v>
      </c>
      <c r="I23" s="10">
        <v>0</v>
      </c>
      <c r="J23" s="10">
        <v>1</v>
      </c>
      <c r="P23" s="19" t="s">
        <v>6</v>
      </c>
      <c r="Q23" s="18">
        <v>1</v>
      </c>
      <c r="R23" s="18">
        <v>0</v>
      </c>
      <c r="S23" s="18">
        <v>0</v>
      </c>
      <c r="T23" s="18">
        <v>0</v>
      </c>
      <c r="U23" s="18">
        <v>0</v>
      </c>
      <c r="V23" s="18">
        <v>1</v>
      </c>
      <c r="W23" s="18">
        <v>0</v>
      </c>
      <c r="Z23" s="19" t="s">
        <v>6</v>
      </c>
      <c r="AA23" s="18">
        <v>4</v>
      </c>
    </row>
    <row r="24" spans="1:27" ht="15" x14ac:dyDescent="0.25">
      <c r="A24" s="11" t="s">
        <v>24</v>
      </c>
      <c r="B24" s="10" t="s">
        <v>17</v>
      </c>
      <c r="C24" s="10">
        <v>4</v>
      </c>
      <c r="D24" s="10">
        <v>2</v>
      </c>
      <c r="E24" s="10">
        <v>1</v>
      </c>
      <c r="F24" s="10">
        <v>0</v>
      </c>
      <c r="G24" s="10">
        <v>0</v>
      </c>
      <c r="H24" s="10">
        <v>48</v>
      </c>
      <c r="I24" s="10">
        <v>0</v>
      </c>
      <c r="J24" s="10">
        <v>1</v>
      </c>
      <c r="P24" s="19" t="s">
        <v>34</v>
      </c>
      <c r="Q24" s="18">
        <v>0</v>
      </c>
      <c r="R24" s="18">
        <v>1</v>
      </c>
      <c r="S24" s="18">
        <v>0</v>
      </c>
      <c r="T24" s="18">
        <v>0</v>
      </c>
      <c r="U24" s="18">
        <v>0</v>
      </c>
      <c r="V24" s="18">
        <v>1</v>
      </c>
      <c r="W24" s="18">
        <v>1</v>
      </c>
      <c r="Z24" s="19" t="s">
        <v>34</v>
      </c>
      <c r="AA24" s="18">
        <v>20</v>
      </c>
    </row>
    <row r="25" spans="1:27" ht="15" x14ac:dyDescent="0.25">
      <c r="A25" s="11"/>
      <c r="B25" s="10"/>
      <c r="C25" s="10"/>
      <c r="D25" s="10"/>
      <c r="E25" s="10"/>
      <c r="F25" s="10"/>
      <c r="G25" s="10"/>
      <c r="H25" s="10"/>
      <c r="I25" s="10"/>
      <c r="J25" s="10"/>
      <c r="P25" s="19" t="s">
        <v>30</v>
      </c>
      <c r="Q25" s="18">
        <v>1</v>
      </c>
      <c r="R25" s="18">
        <v>0</v>
      </c>
      <c r="S25" s="18">
        <v>0</v>
      </c>
      <c r="T25" s="18">
        <v>0</v>
      </c>
      <c r="U25" s="18">
        <v>0</v>
      </c>
      <c r="V25" s="18">
        <v>1</v>
      </c>
      <c r="W25" s="18">
        <v>0</v>
      </c>
      <c r="Z25" s="19" t="s">
        <v>30</v>
      </c>
      <c r="AA25" s="18">
        <v>16</v>
      </c>
    </row>
    <row r="26" spans="1:27" ht="15" x14ac:dyDescent="0.25">
      <c r="A26" s="11"/>
      <c r="B26" s="10"/>
      <c r="C26" s="10"/>
      <c r="D26" s="10"/>
      <c r="E26" s="10"/>
      <c r="F26" s="10"/>
      <c r="G26" s="10"/>
      <c r="H26" s="10"/>
      <c r="I26" s="10"/>
      <c r="J26" s="10"/>
      <c r="P26" s="19" t="s">
        <v>37</v>
      </c>
      <c r="Q26" s="18">
        <v>1</v>
      </c>
      <c r="R26" s="18">
        <v>0</v>
      </c>
      <c r="S26" s="18">
        <v>0</v>
      </c>
      <c r="T26" s="18">
        <v>0</v>
      </c>
      <c r="U26" s="18">
        <v>0</v>
      </c>
      <c r="V26" s="18">
        <v>1</v>
      </c>
      <c r="W26" s="18">
        <v>0</v>
      </c>
      <c r="Z26" s="19" t="s">
        <v>37</v>
      </c>
      <c r="AA26" s="18">
        <v>16</v>
      </c>
    </row>
    <row r="27" spans="1:27" ht="15" x14ac:dyDescent="0.25">
      <c r="A27" s="11" t="s">
        <v>25</v>
      </c>
      <c r="B27" s="10" t="s">
        <v>17</v>
      </c>
      <c r="C27" s="10">
        <v>4</v>
      </c>
      <c r="D27" s="10">
        <v>2</v>
      </c>
      <c r="E27" s="10">
        <v>1</v>
      </c>
      <c r="F27" s="10">
        <v>0</v>
      </c>
      <c r="G27" s="10">
        <v>0</v>
      </c>
      <c r="H27" s="10">
        <v>48</v>
      </c>
      <c r="I27" s="10">
        <v>0</v>
      </c>
      <c r="J27" s="10">
        <v>1</v>
      </c>
      <c r="P27" s="19" t="s">
        <v>36</v>
      </c>
      <c r="Q27" s="18">
        <v>1</v>
      </c>
      <c r="R27" s="18">
        <v>1</v>
      </c>
      <c r="S27" s="18">
        <v>1</v>
      </c>
      <c r="T27" s="18">
        <v>0</v>
      </c>
      <c r="U27" s="18">
        <v>0</v>
      </c>
      <c r="V27" s="18">
        <v>1</v>
      </c>
      <c r="W27" s="18">
        <v>1</v>
      </c>
      <c r="Z27" s="19" t="s">
        <v>36</v>
      </c>
      <c r="AA27" s="18">
        <v>60</v>
      </c>
    </row>
    <row r="28" spans="1:27" ht="15" x14ac:dyDescent="0.25">
      <c r="A28" s="11" t="s">
        <v>6</v>
      </c>
      <c r="B28" s="10" t="s">
        <v>17</v>
      </c>
      <c r="C28" s="10">
        <v>4</v>
      </c>
      <c r="D28" s="10">
        <v>1</v>
      </c>
      <c r="E28" s="10">
        <v>1</v>
      </c>
      <c r="F28" s="10">
        <v>0</v>
      </c>
      <c r="G28" s="10">
        <v>8</v>
      </c>
      <c r="H28" s="10">
        <v>44</v>
      </c>
      <c r="I28" s="10">
        <v>0</v>
      </c>
      <c r="J28" s="10">
        <v>1</v>
      </c>
      <c r="P28" s="19" t="s">
        <v>27</v>
      </c>
      <c r="Q28" s="18">
        <v>1</v>
      </c>
      <c r="R28" s="18">
        <v>0</v>
      </c>
      <c r="S28" s="18">
        <v>0</v>
      </c>
      <c r="T28" s="18">
        <v>0</v>
      </c>
      <c r="U28" s="18">
        <v>0</v>
      </c>
      <c r="V28" s="18">
        <v>1</v>
      </c>
      <c r="W28" s="18">
        <v>0</v>
      </c>
      <c r="Z28" s="19" t="s">
        <v>27</v>
      </c>
      <c r="AA28" s="18">
        <v>16</v>
      </c>
    </row>
    <row r="29" spans="1:27" ht="15" x14ac:dyDescent="0.2">
      <c r="A29" s="11"/>
      <c r="B29" s="10"/>
      <c r="C29" s="10"/>
      <c r="D29" s="10"/>
      <c r="E29" s="10"/>
      <c r="F29" s="10"/>
      <c r="G29" s="10"/>
      <c r="H29" s="10"/>
      <c r="I29" s="10"/>
      <c r="J29" s="10"/>
      <c r="P29" s="17" t="s">
        <v>52</v>
      </c>
      <c r="Q29" s="18">
        <v>26</v>
      </c>
      <c r="R29" s="18">
        <v>0</v>
      </c>
      <c r="S29" s="18">
        <v>22</v>
      </c>
      <c r="T29" s="18">
        <v>0</v>
      </c>
      <c r="U29" s="18">
        <v>0</v>
      </c>
      <c r="V29" s="18">
        <v>18</v>
      </c>
      <c r="W29" s="18">
        <v>0</v>
      </c>
      <c r="Z29" s="17" t="s">
        <v>52</v>
      </c>
      <c r="AA29" s="18"/>
    </row>
    <row r="30" spans="1:27" ht="15" x14ac:dyDescent="0.25">
      <c r="A30" s="11"/>
      <c r="B30" s="10"/>
      <c r="C30" s="10"/>
      <c r="D30" s="10"/>
      <c r="E30" s="10"/>
      <c r="F30" s="10"/>
      <c r="G30" s="10"/>
      <c r="H30" s="10"/>
      <c r="I30" s="10"/>
      <c r="J30" s="10"/>
      <c r="P30" s="19" t="s">
        <v>554</v>
      </c>
      <c r="Q30" s="18">
        <v>1</v>
      </c>
      <c r="R30" s="18">
        <v>0</v>
      </c>
      <c r="S30" s="18">
        <v>1</v>
      </c>
      <c r="T30" s="18">
        <v>0</v>
      </c>
      <c r="U30" s="18">
        <v>0</v>
      </c>
      <c r="V30" s="18">
        <v>1</v>
      </c>
      <c r="W30" s="18">
        <v>0</v>
      </c>
      <c r="Z30" s="19" t="s">
        <v>554</v>
      </c>
      <c r="AA30" s="18"/>
    </row>
    <row r="31" spans="1:27" ht="15" x14ac:dyDescent="0.25">
      <c r="A31" s="13" t="s">
        <v>18</v>
      </c>
      <c r="B31" s="8" t="s">
        <v>26</v>
      </c>
      <c r="C31" s="8">
        <v>1</v>
      </c>
      <c r="D31" s="8">
        <v>0</v>
      </c>
      <c r="E31" s="8">
        <v>0</v>
      </c>
      <c r="F31" s="8">
        <v>0</v>
      </c>
      <c r="G31" s="8">
        <v>0</v>
      </c>
      <c r="H31" s="8">
        <v>16</v>
      </c>
      <c r="I31" s="8">
        <v>0</v>
      </c>
      <c r="J31" s="8">
        <v>0</v>
      </c>
      <c r="P31" s="19" t="s">
        <v>557</v>
      </c>
      <c r="Q31" s="18">
        <v>2</v>
      </c>
      <c r="R31" s="18">
        <v>0</v>
      </c>
      <c r="S31" s="18">
        <v>1</v>
      </c>
      <c r="T31" s="18">
        <v>0</v>
      </c>
      <c r="U31" s="18">
        <v>0</v>
      </c>
      <c r="V31" s="18">
        <v>1</v>
      </c>
      <c r="W31" s="18">
        <v>0</v>
      </c>
      <c r="Z31" s="19" t="s">
        <v>557</v>
      </c>
      <c r="AA31" s="18"/>
    </row>
    <row r="32" spans="1:27" ht="15" x14ac:dyDescent="0.25">
      <c r="A32" s="13"/>
      <c r="B32" s="8"/>
      <c r="C32" s="8"/>
      <c r="D32" s="8"/>
      <c r="E32" s="8"/>
      <c r="F32" s="8"/>
      <c r="G32" s="8"/>
      <c r="H32" s="8"/>
      <c r="I32" s="8"/>
      <c r="J32" s="8"/>
      <c r="P32" s="19" t="s">
        <v>558</v>
      </c>
      <c r="Q32" s="18">
        <v>2</v>
      </c>
      <c r="R32" s="18">
        <v>0</v>
      </c>
      <c r="S32" s="18">
        <v>2</v>
      </c>
      <c r="T32" s="18">
        <v>0</v>
      </c>
      <c r="U32" s="18">
        <v>0</v>
      </c>
      <c r="V32" s="18">
        <v>1</v>
      </c>
      <c r="W32" s="18">
        <v>0</v>
      </c>
      <c r="Z32" s="19" t="s">
        <v>558</v>
      </c>
      <c r="AA32" s="18"/>
    </row>
    <row r="33" spans="1:27" ht="15" x14ac:dyDescent="0.25">
      <c r="A33" s="13"/>
      <c r="B33" s="8"/>
      <c r="C33" s="8"/>
      <c r="D33" s="8"/>
      <c r="E33" s="8"/>
      <c r="F33" s="8"/>
      <c r="G33" s="8"/>
      <c r="H33" s="8"/>
      <c r="I33" s="8"/>
      <c r="J33" s="8"/>
      <c r="P33" s="19" t="s">
        <v>2</v>
      </c>
      <c r="Q33" s="18">
        <v>1</v>
      </c>
      <c r="R33" s="18">
        <v>0</v>
      </c>
      <c r="S33" s="18">
        <v>1</v>
      </c>
      <c r="T33" s="18">
        <v>0</v>
      </c>
      <c r="U33" s="18">
        <v>0</v>
      </c>
      <c r="V33" s="18">
        <v>1</v>
      </c>
      <c r="W33" s="18">
        <v>0</v>
      </c>
      <c r="Z33" s="19" t="s">
        <v>2</v>
      </c>
      <c r="AA33" s="18"/>
    </row>
    <row r="34" spans="1:27" ht="15" x14ac:dyDescent="0.25">
      <c r="A34" s="13" t="s">
        <v>27</v>
      </c>
      <c r="B34" s="8" t="s">
        <v>26</v>
      </c>
      <c r="C34" s="8">
        <v>1</v>
      </c>
      <c r="D34" s="8">
        <v>0</v>
      </c>
      <c r="E34" s="8">
        <v>0</v>
      </c>
      <c r="F34" s="8">
        <v>0</v>
      </c>
      <c r="G34" s="8">
        <v>0</v>
      </c>
      <c r="H34" s="8">
        <v>16</v>
      </c>
      <c r="I34" s="8" t="s">
        <v>39</v>
      </c>
      <c r="J34" s="8">
        <v>0</v>
      </c>
      <c r="P34" s="19" t="s">
        <v>559</v>
      </c>
      <c r="Q34" s="18">
        <v>2</v>
      </c>
      <c r="R34" s="18">
        <v>0</v>
      </c>
      <c r="S34" s="18">
        <v>1</v>
      </c>
      <c r="T34" s="18">
        <v>0</v>
      </c>
      <c r="U34" s="18">
        <v>0</v>
      </c>
      <c r="V34" s="18">
        <v>1</v>
      </c>
      <c r="W34" s="18">
        <v>0</v>
      </c>
      <c r="Z34" s="19" t="s">
        <v>559</v>
      </c>
      <c r="AA34" s="18"/>
    </row>
    <row r="35" spans="1:27" ht="15" x14ac:dyDescent="0.25">
      <c r="A35" s="13" t="s">
        <v>28</v>
      </c>
      <c r="B35" s="8" t="s">
        <v>26</v>
      </c>
      <c r="C35" s="8">
        <v>2</v>
      </c>
      <c r="D35" s="8">
        <v>1</v>
      </c>
      <c r="E35" s="8">
        <v>1</v>
      </c>
      <c r="F35" s="8">
        <v>0</v>
      </c>
      <c r="G35" s="8">
        <v>2</v>
      </c>
      <c r="H35" s="8">
        <v>46</v>
      </c>
      <c r="I35" s="8">
        <v>1</v>
      </c>
      <c r="J35" s="8">
        <v>1</v>
      </c>
      <c r="P35" s="19" t="s">
        <v>560</v>
      </c>
      <c r="Q35" s="18">
        <v>2</v>
      </c>
      <c r="R35" s="18">
        <v>0</v>
      </c>
      <c r="S35" s="18">
        <v>2</v>
      </c>
      <c r="T35" s="18">
        <v>0</v>
      </c>
      <c r="U35" s="18">
        <v>0</v>
      </c>
      <c r="V35" s="18">
        <v>1</v>
      </c>
      <c r="W35" s="18">
        <v>0</v>
      </c>
      <c r="Z35" s="19" t="s">
        <v>560</v>
      </c>
      <c r="AA35" s="18"/>
    </row>
    <row r="36" spans="1:27" ht="15" x14ac:dyDescent="0.25">
      <c r="A36" s="13" t="s">
        <v>29</v>
      </c>
      <c r="B36" s="8" t="s">
        <v>26</v>
      </c>
      <c r="C36" s="8">
        <v>1</v>
      </c>
      <c r="D36" s="8">
        <v>0</v>
      </c>
      <c r="E36" s="8">
        <v>1</v>
      </c>
      <c r="F36" s="8">
        <v>0</v>
      </c>
      <c r="G36" s="8">
        <v>0</v>
      </c>
      <c r="H36" s="8">
        <v>4</v>
      </c>
      <c r="I36" s="8">
        <v>0</v>
      </c>
      <c r="J36" s="8">
        <v>0</v>
      </c>
      <c r="P36" s="19" t="s">
        <v>561</v>
      </c>
      <c r="Q36" s="18">
        <v>1</v>
      </c>
      <c r="R36" s="18">
        <v>0</v>
      </c>
      <c r="S36" s="18">
        <v>1</v>
      </c>
      <c r="T36" s="18">
        <v>0</v>
      </c>
      <c r="U36" s="18">
        <v>0</v>
      </c>
      <c r="V36" s="18">
        <v>1</v>
      </c>
      <c r="W36" s="18">
        <v>0</v>
      </c>
      <c r="Z36" s="19" t="s">
        <v>561</v>
      </c>
      <c r="AA36" s="18"/>
    </row>
    <row r="37" spans="1:27" ht="15" x14ac:dyDescent="0.25">
      <c r="A37" s="13"/>
      <c r="B37" s="8"/>
      <c r="C37" s="8"/>
      <c r="D37" s="8"/>
      <c r="E37" s="8"/>
      <c r="F37" s="8"/>
      <c r="G37" s="8"/>
      <c r="H37" s="8"/>
      <c r="I37" s="8"/>
      <c r="J37" s="8"/>
      <c r="P37" s="19" t="s">
        <v>562</v>
      </c>
      <c r="Q37" s="18">
        <v>1</v>
      </c>
      <c r="R37" s="18">
        <v>0</v>
      </c>
      <c r="S37" s="18">
        <v>1</v>
      </c>
      <c r="T37" s="18">
        <v>0</v>
      </c>
      <c r="U37" s="18">
        <v>0</v>
      </c>
      <c r="V37" s="18">
        <v>1</v>
      </c>
      <c r="W37" s="18">
        <v>0</v>
      </c>
      <c r="Z37" s="19" t="s">
        <v>562</v>
      </c>
      <c r="AA37" s="18"/>
    </row>
    <row r="38" spans="1:27" ht="15" x14ac:dyDescent="0.25">
      <c r="A38" s="13" t="s">
        <v>30</v>
      </c>
      <c r="B38" s="8" t="s">
        <v>26</v>
      </c>
      <c r="C38" s="8">
        <v>1</v>
      </c>
      <c r="D38" s="8">
        <v>0</v>
      </c>
      <c r="E38" s="8">
        <v>0</v>
      </c>
      <c r="F38" s="8">
        <v>0</v>
      </c>
      <c r="G38" s="8">
        <v>0</v>
      </c>
      <c r="H38" s="8">
        <v>16</v>
      </c>
      <c r="I38" s="8">
        <v>0</v>
      </c>
      <c r="J38" s="8">
        <v>0</v>
      </c>
      <c r="P38" s="19" t="s">
        <v>563</v>
      </c>
      <c r="Q38" s="18">
        <v>3</v>
      </c>
      <c r="R38" s="18">
        <v>0</v>
      </c>
      <c r="S38" s="18">
        <v>2</v>
      </c>
      <c r="T38" s="18">
        <v>0</v>
      </c>
      <c r="U38" s="18">
        <v>0</v>
      </c>
      <c r="V38" s="18">
        <v>1</v>
      </c>
      <c r="W38" s="18">
        <v>0</v>
      </c>
      <c r="Z38" s="19" t="s">
        <v>563</v>
      </c>
      <c r="AA38" s="18"/>
    </row>
    <row r="39" spans="1:27" ht="15" x14ac:dyDescent="0.25">
      <c r="A39" s="13" t="s">
        <v>31</v>
      </c>
      <c r="B39" s="8" t="s">
        <v>26</v>
      </c>
      <c r="C39" s="8">
        <v>2</v>
      </c>
      <c r="D39" s="8">
        <v>2</v>
      </c>
      <c r="E39" s="8">
        <v>1</v>
      </c>
      <c r="F39" s="8">
        <v>0</v>
      </c>
      <c r="G39" s="8">
        <v>2</v>
      </c>
      <c r="H39" s="8">
        <v>80</v>
      </c>
      <c r="I39" s="8">
        <v>1</v>
      </c>
      <c r="J39" s="8">
        <v>1</v>
      </c>
      <c r="P39" s="19" t="s">
        <v>29</v>
      </c>
      <c r="Q39" s="18">
        <v>2</v>
      </c>
      <c r="R39" s="18">
        <v>0</v>
      </c>
      <c r="S39" s="18">
        <v>2</v>
      </c>
      <c r="T39" s="18">
        <v>0</v>
      </c>
      <c r="U39" s="18">
        <v>0</v>
      </c>
      <c r="V39" s="18">
        <v>1</v>
      </c>
      <c r="W39" s="18">
        <v>0</v>
      </c>
      <c r="Z39" s="19" t="s">
        <v>29</v>
      </c>
      <c r="AA39" s="18"/>
    </row>
    <row r="40" spans="1:27" ht="15" x14ac:dyDescent="0.25">
      <c r="A40" s="13" t="s">
        <v>32</v>
      </c>
      <c r="B40" s="8" t="s">
        <v>26</v>
      </c>
      <c r="C40" s="8">
        <v>1</v>
      </c>
      <c r="D40" s="8">
        <v>0</v>
      </c>
      <c r="E40" s="8">
        <v>0</v>
      </c>
      <c r="F40" s="8">
        <v>0</v>
      </c>
      <c r="G40" s="8">
        <v>0</v>
      </c>
      <c r="H40" s="8">
        <v>8</v>
      </c>
      <c r="I40" s="8">
        <v>0</v>
      </c>
      <c r="J40" s="8">
        <v>0</v>
      </c>
      <c r="P40" s="19" t="s">
        <v>564</v>
      </c>
      <c r="Q40" s="18">
        <v>1</v>
      </c>
      <c r="R40" s="18">
        <v>0</v>
      </c>
      <c r="S40" s="18">
        <v>1</v>
      </c>
      <c r="T40" s="18">
        <v>0</v>
      </c>
      <c r="U40" s="18">
        <v>0</v>
      </c>
      <c r="V40" s="18">
        <v>1</v>
      </c>
      <c r="W40" s="18">
        <v>0</v>
      </c>
      <c r="Z40" s="19" t="s">
        <v>564</v>
      </c>
      <c r="AA40" s="18"/>
    </row>
    <row r="41" spans="1:27" ht="15" x14ac:dyDescent="0.25">
      <c r="A41" s="13"/>
      <c r="B41" s="8"/>
      <c r="C41" s="8"/>
      <c r="D41" s="8"/>
      <c r="E41" s="8"/>
      <c r="F41" s="8"/>
      <c r="G41" s="8"/>
      <c r="H41" s="8"/>
      <c r="I41" s="8"/>
      <c r="J41" s="8"/>
      <c r="P41" s="19" t="s">
        <v>565</v>
      </c>
      <c r="Q41" s="18">
        <v>1</v>
      </c>
      <c r="R41" s="18">
        <v>0</v>
      </c>
      <c r="S41" s="18">
        <v>1</v>
      </c>
      <c r="T41" s="18">
        <v>0</v>
      </c>
      <c r="U41" s="18">
        <v>0</v>
      </c>
      <c r="V41" s="18">
        <v>1</v>
      </c>
      <c r="W41" s="18">
        <v>0</v>
      </c>
      <c r="Z41" s="19" t="s">
        <v>565</v>
      </c>
      <c r="AA41" s="18"/>
    </row>
    <row r="42" spans="1:27" ht="15" x14ac:dyDescent="0.25">
      <c r="A42" s="13" t="s">
        <v>33</v>
      </c>
      <c r="B42" s="8" t="s">
        <v>26</v>
      </c>
      <c r="C42" s="8">
        <v>1</v>
      </c>
      <c r="D42" s="8">
        <v>0</v>
      </c>
      <c r="E42" s="8">
        <v>0</v>
      </c>
      <c r="F42" s="8">
        <v>0</v>
      </c>
      <c r="G42" s="8">
        <v>0</v>
      </c>
      <c r="H42" s="8">
        <v>8</v>
      </c>
      <c r="I42" s="8">
        <v>0</v>
      </c>
      <c r="J42" s="8">
        <v>0</v>
      </c>
      <c r="P42" s="19" t="s">
        <v>566</v>
      </c>
      <c r="Q42" s="18">
        <v>1</v>
      </c>
      <c r="R42" s="18">
        <v>0</v>
      </c>
      <c r="S42" s="18">
        <v>1</v>
      </c>
      <c r="T42" s="18">
        <v>0</v>
      </c>
      <c r="U42" s="18">
        <v>0</v>
      </c>
      <c r="V42" s="18">
        <v>1</v>
      </c>
      <c r="W42" s="18">
        <v>0</v>
      </c>
      <c r="Z42" s="19" t="s">
        <v>566</v>
      </c>
      <c r="AA42" s="18"/>
    </row>
    <row r="43" spans="1:27" ht="15" x14ac:dyDescent="0.25">
      <c r="A43" s="13"/>
      <c r="B43" s="8"/>
      <c r="C43" s="8"/>
      <c r="D43" s="8"/>
      <c r="E43" s="8"/>
      <c r="F43" s="8"/>
      <c r="G43" s="8"/>
      <c r="H43" s="8"/>
      <c r="I43" s="8"/>
      <c r="J43" s="8"/>
      <c r="P43" s="19" t="s">
        <v>567</v>
      </c>
      <c r="Q43" s="18">
        <v>1</v>
      </c>
      <c r="R43" s="18">
        <v>0</v>
      </c>
      <c r="S43" s="18">
        <v>1</v>
      </c>
      <c r="T43" s="18">
        <v>0</v>
      </c>
      <c r="U43" s="18">
        <v>0</v>
      </c>
      <c r="V43" s="18">
        <v>1</v>
      </c>
      <c r="W43" s="18">
        <v>0</v>
      </c>
      <c r="Z43" s="19" t="s">
        <v>567</v>
      </c>
      <c r="AA43" s="18"/>
    </row>
    <row r="44" spans="1:27" ht="15" x14ac:dyDescent="0.25">
      <c r="A44" s="13"/>
      <c r="B44" s="8"/>
      <c r="C44" s="8"/>
      <c r="D44" s="8"/>
      <c r="E44" s="8"/>
      <c r="F44" s="8"/>
      <c r="G44" s="8"/>
      <c r="H44" s="8"/>
      <c r="I44" s="8"/>
      <c r="J44" s="8"/>
      <c r="P44" s="19" t="s">
        <v>568</v>
      </c>
      <c r="Q44" s="18">
        <v>1</v>
      </c>
      <c r="R44" s="18">
        <v>0</v>
      </c>
      <c r="S44" s="18">
        <v>1</v>
      </c>
      <c r="T44" s="18">
        <v>0</v>
      </c>
      <c r="U44" s="18">
        <v>0</v>
      </c>
      <c r="V44" s="18">
        <v>1</v>
      </c>
      <c r="W44" s="18">
        <v>0</v>
      </c>
      <c r="Z44" s="19" t="s">
        <v>568</v>
      </c>
      <c r="AA44" s="18"/>
    </row>
    <row r="45" spans="1:27" ht="15" x14ac:dyDescent="0.25">
      <c r="A45" s="13" t="s">
        <v>34</v>
      </c>
      <c r="B45" s="8" t="s">
        <v>26</v>
      </c>
      <c r="C45" s="8">
        <v>0</v>
      </c>
      <c r="D45" s="8">
        <v>1</v>
      </c>
      <c r="E45" s="8">
        <v>0</v>
      </c>
      <c r="F45" s="8">
        <v>0</v>
      </c>
      <c r="G45" s="8">
        <v>0</v>
      </c>
      <c r="H45" s="8">
        <v>20</v>
      </c>
      <c r="I45" s="8">
        <v>1</v>
      </c>
      <c r="J45" s="8">
        <v>1</v>
      </c>
      <c r="P45" s="19" t="s">
        <v>569</v>
      </c>
      <c r="Q45" s="18">
        <v>1</v>
      </c>
      <c r="R45" s="18">
        <v>0</v>
      </c>
      <c r="S45" s="18">
        <v>1</v>
      </c>
      <c r="T45" s="18">
        <v>0</v>
      </c>
      <c r="U45" s="18">
        <v>0</v>
      </c>
      <c r="V45" s="18">
        <v>1</v>
      </c>
      <c r="W45" s="18">
        <v>0</v>
      </c>
      <c r="Z45" s="19" t="s">
        <v>569</v>
      </c>
      <c r="AA45" s="18"/>
    </row>
    <row r="46" spans="1:27" ht="15" x14ac:dyDescent="0.25">
      <c r="A46" s="13" t="s">
        <v>35</v>
      </c>
      <c r="B46" s="8" t="s">
        <v>26</v>
      </c>
      <c r="C46" s="8">
        <v>1</v>
      </c>
      <c r="D46" s="8">
        <v>0</v>
      </c>
      <c r="E46" s="8">
        <v>0</v>
      </c>
      <c r="F46" s="8">
        <v>0</v>
      </c>
      <c r="G46" s="8">
        <v>0</v>
      </c>
      <c r="H46" s="8">
        <v>4</v>
      </c>
      <c r="I46" s="8">
        <v>0</v>
      </c>
      <c r="J46" s="8">
        <v>0</v>
      </c>
      <c r="P46" s="19" t="s">
        <v>570</v>
      </c>
      <c r="Q46" s="18">
        <v>2</v>
      </c>
      <c r="R46" s="18">
        <v>0</v>
      </c>
      <c r="S46" s="18">
        <v>1</v>
      </c>
      <c r="T46" s="18">
        <v>0</v>
      </c>
      <c r="U46" s="18">
        <v>0</v>
      </c>
      <c r="V46" s="18">
        <v>1</v>
      </c>
      <c r="W46" s="18">
        <v>0</v>
      </c>
      <c r="Z46" s="19" t="s">
        <v>570</v>
      </c>
      <c r="AA46" s="18"/>
    </row>
    <row r="47" spans="1:27" ht="15" x14ac:dyDescent="0.25">
      <c r="A47" s="13" t="s">
        <v>6</v>
      </c>
      <c r="B47" s="8" t="s">
        <v>26</v>
      </c>
      <c r="C47" s="8">
        <v>1</v>
      </c>
      <c r="D47" s="8">
        <v>0</v>
      </c>
      <c r="E47" s="8">
        <v>0</v>
      </c>
      <c r="F47" s="8">
        <v>0</v>
      </c>
      <c r="G47" s="8">
        <v>0</v>
      </c>
      <c r="H47" s="8">
        <v>4</v>
      </c>
      <c r="I47" s="8">
        <v>0</v>
      </c>
      <c r="J47" s="8">
        <v>0</v>
      </c>
      <c r="P47" s="19" t="s">
        <v>571</v>
      </c>
      <c r="Q47" s="18">
        <v>1</v>
      </c>
      <c r="R47" s="18">
        <v>0</v>
      </c>
      <c r="S47" s="18">
        <v>1</v>
      </c>
      <c r="T47" s="18">
        <v>0</v>
      </c>
      <c r="U47" s="18">
        <v>0</v>
      </c>
      <c r="V47" s="18">
        <v>1</v>
      </c>
      <c r="W47" s="18">
        <v>0</v>
      </c>
      <c r="Z47" s="19" t="s">
        <v>571</v>
      </c>
      <c r="AA47" s="18"/>
    </row>
    <row r="48" spans="1:27" ht="15" x14ac:dyDescent="0.2">
      <c r="A48" s="13" t="s">
        <v>36</v>
      </c>
      <c r="B48" s="8" t="s">
        <v>26</v>
      </c>
      <c r="C48" s="8">
        <v>1</v>
      </c>
      <c r="D48" s="8">
        <v>1</v>
      </c>
      <c r="E48" s="8">
        <v>1</v>
      </c>
      <c r="F48" s="8">
        <v>0</v>
      </c>
      <c r="G48" s="8">
        <v>0</v>
      </c>
      <c r="H48" s="8">
        <v>60</v>
      </c>
      <c r="I48" s="8">
        <v>1</v>
      </c>
      <c r="J48" s="8">
        <v>1</v>
      </c>
      <c r="P48" s="17" t="s">
        <v>9</v>
      </c>
      <c r="Q48" s="18">
        <v>4</v>
      </c>
      <c r="R48" s="18">
        <v>0</v>
      </c>
      <c r="S48" s="18">
        <v>6</v>
      </c>
      <c r="T48" s="18">
        <v>0</v>
      </c>
      <c r="U48" s="18">
        <v>0</v>
      </c>
      <c r="V48" s="18">
        <v>9</v>
      </c>
      <c r="W48" s="18">
        <v>0</v>
      </c>
      <c r="Z48" s="17" t="s">
        <v>9</v>
      </c>
      <c r="AA48" s="18">
        <v>258</v>
      </c>
    </row>
    <row r="49" spans="1:27" ht="15" x14ac:dyDescent="0.25">
      <c r="A49" s="13" t="s">
        <v>37</v>
      </c>
      <c r="B49" s="8" t="s">
        <v>26</v>
      </c>
      <c r="C49" s="8">
        <v>1</v>
      </c>
      <c r="D49" s="8">
        <v>0</v>
      </c>
      <c r="E49" s="8">
        <v>0</v>
      </c>
      <c r="F49" s="8">
        <v>0</v>
      </c>
      <c r="G49" s="8">
        <v>0</v>
      </c>
      <c r="H49" s="8">
        <v>16</v>
      </c>
      <c r="I49" s="8">
        <v>0</v>
      </c>
      <c r="J49" s="8">
        <v>0</v>
      </c>
      <c r="P49" s="19" t="s">
        <v>5</v>
      </c>
      <c r="Q49" s="18">
        <v>1</v>
      </c>
      <c r="R49" s="18">
        <v>0</v>
      </c>
      <c r="S49" s="18">
        <v>0</v>
      </c>
      <c r="T49" s="18">
        <v>0</v>
      </c>
      <c r="U49" s="18">
        <v>0</v>
      </c>
      <c r="V49" s="18">
        <v>1</v>
      </c>
      <c r="W49" s="18">
        <v>0</v>
      </c>
      <c r="Z49" s="19" t="s">
        <v>5</v>
      </c>
      <c r="AA49" s="18">
        <v>66</v>
      </c>
    </row>
    <row r="50" spans="1:27" ht="15" x14ac:dyDescent="0.25">
      <c r="A50" s="13" t="s">
        <v>38</v>
      </c>
      <c r="B50" s="8" t="s">
        <v>26</v>
      </c>
      <c r="C50" s="8">
        <v>1</v>
      </c>
      <c r="D50" s="8">
        <v>0</v>
      </c>
      <c r="E50" s="8">
        <v>0</v>
      </c>
      <c r="F50" s="8">
        <v>0</v>
      </c>
      <c r="G50" s="8">
        <v>0</v>
      </c>
      <c r="H50" s="8">
        <v>16</v>
      </c>
      <c r="I50" s="8">
        <v>0</v>
      </c>
      <c r="J50" s="8">
        <v>0</v>
      </c>
      <c r="P50" s="19" t="s">
        <v>1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1</v>
      </c>
      <c r="W50" s="18">
        <v>0</v>
      </c>
      <c r="Z50" s="19" t="s">
        <v>1</v>
      </c>
      <c r="AA50" s="18">
        <v>96</v>
      </c>
    </row>
    <row r="51" spans="1:27" ht="15" x14ac:dyDescent="0.25">
      <c r="P51" s="19" t="s">
        <v>2</v>
      </c>
      <c r="Q51" s="18">
        <v>1</v>
      </c>
      <c r="R51" s="18">
        <v>0</v>
      </c>
      <c r="S51" s="18">
        <v>1</v>
      </c>
      <c r="T51" s="18">
        <v>0</v>
      </c>
      <c r="U51" s="18">
        <v>0</v>
      </c>
      <c r="V51" s="18">
        <v>1</v>
      </c>
      <c r="W51" s="18">
        <v>0</v>
      </c>
      <c r="Z51" s="19" t="s">
        <v>2</v>
      </c>
      <c r="AA51" s="18">
        <v>10</v>
      </c>
    </row>
    <row r="52" spans="1:27" ht="15" x14ac:dyDescent="0.25">
      <c r="P52" s="19" t="s">
        <v>7</v>
      </c>
      <c r="Q52" s="18">
        <v>1</v>
      </c>
      <c r="R52" s="18">
        <v>0</v>
      </c>
      <c r="S52" s="18">
        <v>1</v>
      </c>
      <c r="T52" s="18">
        <v>0</v>
      </c>
      <c r="U52" s="18">
        <v>0</v>
      </c>
      <c r="V52" s="18">
        <v>1</v>
      </c>
      <c r="W52" s="18">
        <v>0</v>
      </c>
      <c r="Z52" s="19" t="s">
        <v>7</v>
      </c>
      <c r="AA52" s="18">
        <v>10</v>
      </c>
    </row>
    <row r="53" spans="1:27" ht="15" x14ac:dyDescent="0.25">
      <c r="P53" s="19" t="s">
        <v>3</v>
      </c>
      <c r="Q53" s="18">
        <v>0</v>
      </c>
      <c r="R53" s="18">
        <v>0</v>
      </c>
      <c r="S53" s="18">
        <v>1</v>
      </c>
      <c r="T53" s="18">
        <v>0</v>
      </c>
      <c r="U53" s="18">
        <v>0</v>
      </c>
      <c r="V53" s="18">
        <v>1</v>
      </c>
      <c r="W53" s="18">
        <v>0</v>
      </c>
      <c r="Z53" s="19" t="s">
        <v>3</v>
      </c>
      <c r="AA53" s="18">
        <v>16</v>
      </c>
    </row>
    <row r="54" spans="1:27" ht="15" x14ac:dyDescent="0.25">
      <c r="P54" s="19" t="s">
        <v>4</v>
      </c>
      <c r="Q54" s="18">
        <v>0</v>
      </c>
      <c r="R54" s="18">
        <v>0</v>
      </c>
      <c r="S54" s="18">
        <v>1</v>
      </c>
      <c r="T54" s="18">
        <v>0</v>
      </c>
      <c r="U54" s="18">
        <v>0</v>
      </c>
      <c r="V54" s="18">
        <v>1</v>
      </c>
      <c r="W54" s="18">
        <v>0</v>
      </c>
      <c r="Z54" s="19" t="s">
        <v>4</v>
      </c>
      <c r="AA54" s="18">
        <v>14</v>
      </c>
    </row>
    <row r="55" spans="1:27" ht="15" x14ac:dyDescent="0.25">
      <c r="P55" s="19" t="s">
        <v>0</v>
      </c>
      <c r="Q55" s="18">
        <v>0</v>
      </c>
      <c r="R55" s="18">
        <v>0</v>
      </c>
      <c r="S55" s="18">
        <v>1</v>
      </c>
      <c r="T55" s="18">
        <v>0</v>
      </c>
      <c r="U55" s="18">
        <v>0</v>
      </c>
      <c r="V55" s="18">
        <v>1</v>
      </c>
      <c r="W55" s="18">
        <v>0</v>
      </c>
      <c r="Z55" s="19" t="s">
        <v>0</v>
      </c>
      <c r="AA55" s="18">
        <v>22</v>
      </c>
    </row>
    <row r="56" spans="1:27" ht="15" x14ac:dyDescent="0.25">
      <c r="P56" s="19" t="s">
        <v>6</v>
      </c>
      <c r="Q56" s="18">
        <v>0</v>
      </c>
      <c r="R56" s="18">
        <v>0</v>
      </c>
      <c r="S56" s="18">
        <v>1</v>
      </c>
      <c r="T56" s="18">
        <v>0</v>
      </c>
      <c r="U56" s="18">
        <v>0</v>
      </c>
      <c r="V56" s="18">
        <v>1</v>
      </c>
      <c r="W56" s="18">
        <v>0</v>
      </c>
      <c r="Z56" s="19" t="s">
        <v>6</v>
      </c>
      <c r="AA56" s="18">
        <v>14</v>
      </c>
    </row>
    <row r="57" spans="1:27" ht="15" x14ac:dyDescent="0.25">
      <c r="P57" s="19" t="s">
        <v>572</v>
      </c>
      <c r="Q57" s="18">
        <v>1</v>
      </c>
      <c r="R57" s="18">
        <v>0</v>
      </c>
      <c r="S57" s="18">
        <v>0</v>
      </c>
      <c r="T57" s="18">
        <v>0</v>
      </c>
      <c r="U57" s="18"/>
      <c r="V57" s="18">
        <v>1</v>
      </c>
      <c r="W57" s="18">
        <v>0</v>
      </c>
      <c r="Z57" s="19" t="s">
        <v>572</v>
      </c>
      <c r="AA57" s="18">
        <v>10</v>
      </c>
    </row>
    <row r="58" spans="1:27" ht="15" x14ac:dyDescent="0.2">
      <c r="P58" s="17" t="s">
        <v>53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10</v>
      </c>
      <c r="W58" s="18">
        <v>0</v>
      </c>
      <c r="Z58" s="17" t="s">
        <v>53</v>
      </c>
      <c r="AA58" s="18">
        <v>0</v>
      </c>
    </row>
    <row r="59" spans="1:27" ht="15" x14ac:dyDescent="0.25">
      <c r="P59" s="19" t="s">
        <v>573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1</v>
      </c>
      <c r="W59" s="18">
        <v>0</v>
      </c>
      <c r="Z59" s="19" t="s">
        <v>573</v>
      </c>
      <c r="AA59" s="18">
        <v>0</v>
      </c>
    </row>
    <row r="60" spans="1:27" ht="15" x14ac:dyDescent="0.25">
      <c r="P60" s="19" t="s">
        <v>574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1</v>
      </c>
      <c r="W60" s="18">
        <v>0</v>
      </c>
      <c r="Z60" s="19" t="s">
        <v>574</v>
      </c>
      <c r="AA60" s="18">
        <v>0</v>
      </c>
    </row>
    <row r="61" spans="1:27" ht="15" x14ac:dyDescent="0.25">
      <c r="P61" s="19" t="s">
        <v>575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1</v>
      </c>
      <c r="W61" s="18">
        <v>0</v>
      </c>
      <c r="Z61" s="19" t="s">
        <v>575</v>
      </c>
      <c r="AA61" s="18">
        <v>0</v>
      </c>
    </row>
    <row r="62" spans="1:27" ht="15" x14ac:dyDescent="0.25">
      <c r="P62" s="19" t="s">
        <v>576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1</v>
      </c>
      <c r="W62" s="18">
        <v>0</v>
      </c>
      <c r="Z62" s="19" t="s">
        <v>576</v>
      </c>
      <c r="AA62" s="18">
        <v>0</v>
      </c>
    </row>
    <row r="63" spans="1:27" ht="15" x14ac:dyDescent="0.25">
      <c r="P63" s="19" t="s">
        <v>577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1</v>
      </c>
      <c r="W63" s="18">
        <v>0</v>
      </c>
      <c r="Z63" s="19" t="s">
        <v>577</v>
      </c>
      <c r="AA63" s="18">
        <v>0</v>
      </c>
    </row>
    <row r="64" spans="1:27" ht="15" x14ac:dyDescent="0.25">
      <c r="P64" s="19" t="s">
        <v>578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1</v>
      </c>
      <c r="W64" s="18">
        <v>0</v>
      </c>
      <c r="Z64" s="19" t="s">
        <v>578</v>
      </c>
      <c r="AA64" s="18">
        <v>0</v>
      </c>
    </row>
    <row r="65" spans="16:27" ht="15" x14ac:dyDescent="0.25">
      <c r="P65" s="19" t="s">
        <v>579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1</v>
      </c>
      <c r="W65" s="18">
        <v>0</v>
      </c>
      <c r="Z65" s="19" t="s">
        <v>579</v>
      </c>
      <c r="AA65" s="18">
        <v>0</v>
      </c>
    </row>
    <row r="66" spans="16:27" ht="15" x14ac:dyDescent="0.25">
      <c r="P66" s="19" t="s">
        <v>580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1</v>
      </c>
      <c r="W66" s="18">
        <v>0</v>
      </c>
      <c r="Z66" s="19" t="s">
        <v>580</v>
      </c>
      <c r="AA66" s="18">
        <v>0</v>
      </c>
    </row>
    <row r="67" spans="16:27" ht="15" x14ac:dyDescent="0.25">
      <c r="P67" s="19" t="s">
        <v>581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1</v>
      </c>
      <c r="W67" s="18">
        <v>0</v>
      </c>
      <c r="Z67" s="19" t="s">
        <v>581</v>
      </c>
      <c r="AA67" s="18">
        <v>0</v>
      </c>
    </row>
    <row r="68" spans="16:27" ht="15" x14ac:dyDescent="0.25">
      <c r="P68" s="19" t="s">
        <v>582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1</v>
      </c>
      <c r="W68" s="18">
        <v>0</v>
      </c>
      <c r="Z68" s="19" t="s">
        <v>582</v>
      </c>
      <c r="AA68" s="18">
        <v>0</v>
      </c>
    </row>
    <row r="69" spans="16:27" ht="15" x14ac:dyDescent="0.2">
      <c r="P69" s="17" t="s">
        <v>17</v>
      </c>
      <c r="Q69" s="18">
        <v>34</v>
      </c>
      <c r="R69" s="18">
        <v>18</v>
      </c>
      <c r="S69" s="18">
        <v>8</v>
      </c>
      <c r="T69" s="18">
        <v>0</v>
      </c>
      <c r="U69" s="18">
        <v>24</v>
      </c>
      <c r="V69" s="18">
        <v>10</v>
      </c>
      <c r="W69" s="18">
        <v>8</v>
      </c>
      <c r="Z69" s="17" t="s">
        <v>17</v>
      </c>
      <c r="AA69" s="18">
        <v>400</v>
      </c>
    </row>
    <row r="70" spans="16:27" ht="15" x14ac:dyDescent="0.25">
      <c r="P70" s="19" t="s">
        <v>25</v>
      </c>
      <c r="Q70" s="18">
        <v>4</v>
      </c>
      <c r="R70" s="18">
        <v>2</v>
      </c>
      <c r="S70" s="18">
        <v>1</v>
      </c>
      <c r="T70" s="18">
        <v>0</v>
      </c>
      <c r="U70" s="18">
        <v>0</v>
      </c>
      <c r="V70" s="18">
        <v>1</v>
      </c>
      <c r="W70" s="18">
        <v>1</v>
      </c>
      <c r="Z70" s="19" t="s">
        <v>25</v>
      </c>
      <c r="AA70" s="18">
        <v>48</v>
      </c>
    </row>
    <row r="71" spans="16:27" ht="15" x14ac:dyDescent="0.25">
      <c r="P71" s="19" t="s">
        <v>19</v>
      </c>
      <c r="Q71" s="18">
        <v>4</v>
      </c>
      <c r="R71" s="18">
        <v>2</v>
      </c>
      <c r="S71" s="18">
        <v>1</v>
      </c>
      <c r="T71" s="18">
        <v>0</v>
      </c>
      <c r="U71" s="18">
        <v>0</v>
      </c>
      <c r="V71" s="18">
        <v>1</v>
      </c>
      <c r="W71" s="18">
        <v>1</v>
      </c>
      <c r="Z71" s="19" t="s">
        <v>19</v>
      </c>
      <c r="AA71" s="18">
        <v>32</v>
      </c>
    </row>
    <row r="72" spans="16:27" ht="15" x14ac:dyDescent="0.25">
      <c r="P72" s="19" t="s">
        <v>2</v>
      </c>
      <c r="Q72" s="18">
        <v>1</v>
      </c>
      <c r="R72" s="18">
        <v>0</v>
      </c>
      <c r="S72" s="18">
        <v>0</v>
      </c>
      <c r="T72" s="18">
        <v>0</v>
      </c>
      <c r="U72" s="18">
        <v>0</v>
      </c>
      <c r="V72" s="18">
        <v>1</v>
      </c>
      <c r="W72" s="18">
        <v>0</v>
      </c>
      <c r="Z72" s="19" t="s">
        <v>2</v>
      </c>
      <c r="AA72" s="18">
        <v>12</v>
      </c>
    </row>
    <row r="73" spans="16:27" ht="15" x14ac:dyDescent="0.25">
      <c r="P73" s="19" t="s">
        <v>20</v>
      </c>
      <c r="Q73" s="18">
        <v>1</v>
      </c>
      <c r="R73" s="18">
        <v>2</v>
      </c>
      <c r="S73" s="18">
        <v>0</v>
      </c>
      <c r="T73" s="18">
        <v>0</v>
      </c>
      <c r="U73" s="18">
        <v>0</v>
      </c>
      <c r="V73" s="18">
        <v>1</v>
      </c>
      <c r="W73" s="18">
        <v>0</v>
      </c>
      <c r="Z73" s="19" t="s">
        <v>20</v>
      </c>
      <c r="AA73" s="18">
        <v>16</v>
      </c>
    </row>
    <row r="74" spans="16:27" ht="15" x14ac:dyDescent="0.25">
      <c r="P74" s="19" t="s">
        <v>23</v>
      </c>
      <c r="Q74" s="18">
        <v>5</v>
      </c>
      <c r="R74" s="18">
        <v>3</v>
      </c>
      <c r="S74" s="18">
        <v>1</v>
      </c>
      <c r="T74" s="18">
        <v>0</v>
      </c>
      <c r="U74" s="18">
        <v>0</v>
      </c>
      <c r="V74" s="18">
        <v>1</v>
      </c>
      <c r="W74" s="18">
        <v>1</v>
      </c>
      <c r="Z74" s="19" t="s">
        <v>23</v>
      </c>
      <c r="AA74" s="18">
        <v>48</v>
      </c>
    </row>
    <row r="75" spans="16:27" ht="15" x14ac:dyDescent="0.25">
      <c r="P75" s="19" t="s">
        <v>21</v>
      </c>
      <c r="Q75" s="18">
        <v>2</v>
      </c>
      <c r="R75" s="18">
        <v>1</v>
      </c>
      <c r="S75" s="18">
        <v>1</v>
      </c>
      <c r="T75" s="18">
        <v>0</v>
      </c>
      <c r="U75" s="18">
        <v>8</v>
      </c>
      <c r="V75" s="18">
        <v>1</v>
      </c>
      <c r="W75" s="18">
        <v>1</v>
      </c>
      <c r="Z75" s="19" t="s">
        <v>21</v>
      </c>
      <c r="AA75" s="18">
        <v>32</v>
      </c>
    </row>
    <row r="76" spans="16:27" ht="15" x14ac:dyDescent="0.25">
      <c r="P76" s="19" t="s">
        <v>22</v>
      </c>
      <c r="Q76" s="18">
        <v>5</v>
      </c>
      <c r="R76" s="18">
        <v>2</v>
      </c>
      <c r="S76" s="18">
        <v>1</v>
      </c>
      <c r="T76" s="18">
        <v>0</v>
      </c>
      <c r="U76" s="18">
        <v>0</v>
      </c>
      <c r="V76" s="18">
        <v>1</v>
      </c>
      <c r="W76" s="18">
        <v>1</v>
      </c>
      <c r="Z76" s="19" t="s">
        <v>22</v>
      </c>
      <c r="AA76" s="18">
        <v>60</v>
      </c>
    </row>
    <row r="77" spans="16:27" ht="15" x14ac:dyDescent="0.25">
      <c r="P77" s="19" t="s">
        <v>24</v>
      </c>
      <c r="Q77" s="18">
        <v>4</v>
      </c>
      <c r="R77" s="18">
        <v>2</v>
      </c>
      <c r="S77" s="18">
        <v>1</v>
      </c>
      <c r="T77" s="18">
        <v>0</v>
      </c>
      <c r="U77" s="18">
        <v>0</v>
      </c>
      <c r="V77" s="18">
        <v>1</v>
      </c>
      <c r="W77" s="18">
        <v>1</v>
      </c>
      <c r="Z77" s="19" t="s">
        <v>24</v>
      </c>
      <c r="AA77" s="18">
        <v>48</v>
      </c>
    </row>
    <row r="78" spans="16:27" ht="15" x14ac:dyDescent="0.25">
      <c r="P78" s="19" t="s">
        <v>18</v>
      </c>
      <c r="Q78" s="18">
        <v>4</v>
      </c>
      <c r="R78" s="18">
        <v>3</v>
      </c>
      <c r="S78" s="18">
        <v>1</v>
      </c>
      <c r="T78" s="18">
        <v>0</v>
      </c>
      <c r="U78" s="18">
        <v>8</v>
      </c>
      <c r="V78" s="18">
        <v>1</v>
      </c>
      <c r="W78" s="18">
        <v>1</v>
      </c>
      <c r="Z78" s="19" t="s">
        <v>18</v>
      </c>
      <c r="AA78" s="18">
        <v>60</v>
      </c>
    </row>
    <row r="79" spans="16:27" ht="15" x14ac:dyDescent="0.25">
      <c r="P79" s="19" t="s">
        <v>6</v>
      </c>
      <c r="Q79" s="18">
        <v>4</v>
      </c>
      <c r="R79" s="18">
        <v>1</v>
      </c>
      <c r="S79" s="18">
        <v>1</v>
      </c>
      <c r="T79" s="18">
        <v>0</v>
      </c>
      <c r="U79" s="18">
        <v>8</v>
      </c>
      <c r="V79" s="18">
        <v>1</v>
      </c>
      <c r="W79" s="18">
        <v>1</v>
      </c>
      <c r="Z79" s="19" t="s">
        <v>6</v>
      </c>
      <c r="AA79" s="18">
        <v>44</v>
      </c>
    </row>
    <row r="80" spans="16:27" ht="15" x14ac:dyDescent="0.2">
      <c r="P80" s="17" t="s">
        <v>70</v>
      </c>
      <c r="Q80" s="18"/>
      <c r="R80" s="18">
        <v>4</v>
      </c>
      <c r="S80" s="18">
        <v>0</v>
      </c>
      <c r="T80" s="18">
        <v>0</v>
      </c>
      <c r="U80" s="18">
        <v>0</v>
      </c>
      <c r="V80" s="18">
        <v>4</v>
      </c>
      <c r="W80" s="18">
        <v>0</v>
      </c>
      <c r="Z80" s="17" t="s">
        <v>70</v>
      </c>
      <c r="AA80" s="18">
        <v>58</v>
      </c>
    </row>
    <row r="81" spans="16:27" ht="15" x14ac:dyDescent="0.25">
      <c r="P81" s="19" t="s">
        <v>583</v>
      </c>
      <c r="Q81" s="18"/>
      <c r="R81" s="18">
        <v>1</v>
      </c>
      <c r="S81" s="18">
        <v>0</v>
      </c>
      <c r="T81" s="18">
        <v>0</v>
      </c>
      <c r="U81" s="18">
        <v>0</v>
      </c>
      <c r="V81" s="18">
        <v>1</v>
      </c>
      <c r="W81" s="18">
        <v>0</v>
      </c>
      <c r="Z81" s="19" t="s">
        <v>583</v>
      </c>
      <c r="AA81" s="18">
        <v>8</v>
      </c>
    </row>
    <row r="82" spans="16:27" ht="15" x14ac:dyDescent="0.25">
      <c r="P82" s="19" t="s">
        <v>584</v>
      </c>
      <c r="Q82" s="18"/>
      <c r="R82" s="18">
        <v>1</v>
      </c>
      <c r="S82" s="18">
        <v>0</v>
      </c>
      <c r="T82" s="18">
        <v>0</v>
      </c>
      <c r="U82" s="18">
        <v>0</v>
      </c>
      <c r="V82" s="18">
        <v>1</v>
      </c>
      <c r="W82" s="18">
        <v>0</v>
      </c>
      <c r="Z82" s="19" t="s">
        <v>584</v>
      </c>
      <c r="AA82" s="18">
        <v>20</v>
      </c>
    </row>
    <row r="83" spans="16:27" ht="15" x14ac:dyDescent="0.25">
      <c r="P83" s="19" t="s">
        <v>585</v>
      </c>
      <c r="Q83" s="18"/>
      <c r="R83" s="18">
        <v>1</v>
      </c>
      <c r="S83" s="18">
        <v>0</v>
      </c>
      <c r="T83" s="18">
        <v>0</v>
      </c>
      <c r="U83" s="18">
        <v>0</v>
      </c>
      <c r="V83" s="18">
        <v>1</v>
      </c>
      <c r="W83" s="18">
        <v>0</v>
      </c>
      <c r="Z83" s="19" t="s">
        <v>585</v>
      </c>
      <c r="AA83" s="18">
        <v>20</v>
      </c>
    </row>
    <row r="84" spans="16:27" ht="15" x14ac:dyDescent="0.25">
      <c r="P84" s="19" t="s">
        <v>586</v>
      </c>
      <c r="Q84" s="18"/>
      <c r="R84" s="18">
        <v>1</v>
      </c>
      <c r="S84" s="18">
        <v>0</v>
      </c>
      <c r="T84" s="18">
        <v>0</v>
      </c>
      <c r="U84" s="18">
        <v>0</v>
      </c>
      <c r="V84" s="18">
        <v>1</v>
      </c>
      <c r="W84" s="18">
        <v>0</v>
      </c>
      <c r="Z84" s="19" t="s">
        <v>586</v>
      </c>
      <c r="AA84" s="18">
        <v>10</v>
      </c>
    </row>
    <row r="85" spans="16:27" ht="15" x14ac:dyDescent="0.2">
      <c r="P85" s="17" t="s">
        <v>57</v>
      </c>
      <c r="Q85" s="18">
        <v>83</v>
      </c>
      <c r="R85" s="18">
        <v>30</v>
      </c>
      <c r="S85" s="18">
        <v>43</v>
      </c>
      <c r="T85" s="18">
        <v>0</v>
      </c>
      <c r="U85" s="18">
        <v>30</v>
      </c>
      <c r="V85" s="18">
        <v>69</v>
      </c>
      <c r="W85" s="18">
        <v>14</v>
      </c>
      <c r="Z85" s="17" t="s">
        <v>57</v>
      </c>
      <c r="AA85" s="18">
        <v>1142</v>
      </c>
    </row>
    <row r="331" ht="20.25" customHeight="1" x14ac:dyDescent="0.2"/>
    <row r="332" ht="20.25" customHeight="1" x14ac:dyDescent="0.2"/>
    <row r="333" ht="20.25" customHeight="1" x14ac:dyDescent="0.2"/>
    <row r="334" ht="20.25" customHeight="1" x14ac:dyDescent="0.2"/>
    <row r="335" ht="7.5" customHeight="1" x14ac:dyDescent="0.2"/>
    <row r="336" ht="29.25" customHeight="1" x14ac:dyDescent="0.2"/>
    <row r="337" ht="29.25" customHeight="1" x14ac:dyDescent="0.2"/>
    <row r="338" ht="20.25" customHeight="1" x14ac:dyDescent="0.2"/>
    <row r="339" ht="20.25" customHeight="1" x14ac:dyDescent="0.2"/>
    <row r="341" ht="20.25" customHeight="1" x14ac:dyDescent="0.2"/>
    <row r="342" ht="20.25" customHeight="1" x14ac:dyDescent="0.2"/>
    <row r="343" ht="20.25" customHeight="1" x14ac:dyDescent="0.2"/>
    <row r="344" ht="20.25" customHeight="1" x14ac:dyDescent="0.2"/>
    <row r="345" ht="20.25" customHeight="1" x14ac:dyDescent="0.2"/>
    <row r="346" ht="20.25" customHeight="1" x14ac:dyDescent="0.2"/>
    <row r="347" ht="20.25" customHeight="1" x14ac:dyDescent="0.2"/>
    <row r="348" ht="20.25" customHeight="1" x14ac:dyDescent="0.2"/>
    <row r="349" ht="25.5" customHeight="1" x14ac:dyDescent="0.2"/>
    <row r="350" ht="25.5" customHeight="1" x14ac:dyDescent="0.2"/>
    <row r="351" ht="25.5" customHeight="1" x14ac:dyDescent="0.2"/>
    <row r="352" ht="25.5" customHeight="1" x14ac:dyDescent="0.2"/>
    <row r="353" ht="20.25" customHeight="1" x14ac:dyDescent="0.2"/>
    <row r="354" ht="20.2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27.75" customHeight="1" x14ac:dyDescent="0.2"/>
    <row r="360" ht="30" customHeight="1" x14ac:dyDescent="0.2"/>
    <row r="361" ht="33" customHeight="1" x14ac:dyDescent="0.2"/>
    <row r="362" ht="21.75" customHeight="1" x14ac:dyDescent="0.2"/>
  </sheetData>
  <sheetProtection algorithmName="SHA-512" hashValue="jCHgY7q0FmyJAZNkuTErbUyEZ+ryaQKiDe1iyN96uxXuFu3XD/hgAC188jR1WB2DMtOn7HhamdKIrEPXNW2oyQ==" saltValue="dcXBEu8lX34Pg6ips2Mc0g==" spinCount="100000" sheet="1" objects="1" scenarios="1"/>
  <mergeCells count="2">
    <mergeCell ref="C3:H4"/>
    <mergeCell ref="A7:J7"/>
  </mergeCell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Instrucuctions</vt:lpstr>
      <vt:lpstr>Pricing Schedule</vt:lpstr>
      <vt:lpstr>Requirements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 Chabalala      Transnet Corporate    JHB</dc:creator>
  <cp:lastModifiedBy>Windows User</cp:lastModifiedBy>
  <cp:lastPrinted>2021-01-20T13:36:15Z</cp:lastPrinted>
  <dcterms:created xsi:type="dcterms:W3CDTF">2020-08-19T10:29:19Z</dcterms:created>
  <dcterms:modified xsi:type="dcterms:W3CDTF">2021-01-20T16:17:00Z</dcterms:modified>
</cp:coreProperties>
</file>